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zus\Documents\ボート\横浜市ボート協会\エルゴ競技\20250125\"/>
    </mc:Choice>
  </mc:AlternateContent>
  <xr:revisionPtr revIDLastSave="0" documentId="13_ncr:1_{C2206CCD-0985-42E7-B807-6E0F9949BFF3}" xr6:coauthVersionLast="47" xr6:coauthVersionMax="47" xr10:uidLastSave="{00000000-0000-0000-0000-000000000000}"/>
  <workbookProtection workbookAlgorithmName="SHA-512" workbookHashValue="tNXWjzMgkB7exs2XdBp0OJftmaFix+ooCWI83NJLjRtoBtPTxhWcvSZZQa4Rx9vMte8qFvSRlslV23dO+S0p0w==" workbookSaltValue="DHK2kL5ppgJAcyC9KE5nvA==" workbookSpinCount="100000" lockStructure="1"/>
  <bookViews>
    <workbookView xWindow="-108" yWindow="-108" windowWidth="23256" windowHeight="13896" firstSheet="1" activeTab="1" xr2:uid="{849E8DEA-DA11-49D9-99C2-7383C1F893BC}"/>
  </bookViews>
  <sheets>
    <sheet name="データ" sheetId="3" state="hidden" r:id="rId1"/>
    <sheet name="申込者情報" sheetId="1" r:id="rId2"/>
    <sheet name="個人戦選手" sheetId="4" r:id="rId3"/>
    <sheet name="団体戦選手" sheetId="6" r:id="rId4"/>
  </sheets>
  <definedNames>
    <definedName name="_xlnm.Print_Area" localSheetId="2">個人戦選手!$B$1:$Y$28</definedName>
    <definedName name="_xlnm.Print_Area" localSheetId="1">申込者情報!$A$1:$K$16</definedName>
    <definedName name="_xlnm.Print_Area" localSheetId="3">団体戦選手!$C$1:$Z$30</definedName>
    <definedName name="パラ区分">データ!$H$2:$H$5</definedName>
    <definedName name="ハンディ表">データ!$L$2:$O$62</definedName>
    <definedName name="距離">データ!$D$2:$D$4</definedName>
    <definedName name="個人リレー">データ!$C$2:$C$3</definedName>
    <definedName name="講習会">データ!$U$2:$U$5</definedName>
    <definedName name="性別">データ!$G$2:$G$3</definedName>
    <definedName name="団体No">データ!$W$3:$W$35</definedName>
    <definedName name="団体名">データ!$X$3:$X$35</definedName>
    <definedName name="艇種">データ!$A$2:$A$6</definedName>
    <definedName name="年齢ｶﾃｺﾞﾘｰ">データ!$E$2:$E$3</definedName>
    <definedName name="年齢区分">データ!$Q$2:$R$12</definedName>
    <definedName name="部門">データ!$B$2:$B$5</definedName>
    <definedName name="料金表">データ!$B$9:$E$15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6" l="1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B1" i="6"/>
  <c r="B1" i="4"/>
  <c r="A1" i="1"/>
  <c r="J1" i="1"/>
  <c r="Y16" i="4"/>
  <c r="Y15" i="4"/>
  <c r="Z29" i="6"/>
  <c r="S29" i="6" s="1"/>
  <c r="Z28" i="6"/>
  <c r="S28" i="6" s="1"/>
  <c r="Z30" i="6"/>
  <c r="Z27" i="6"/>
  <c r="Z26" i="6"/>
  <c r="Z25" i="6"/>
  <c r="Z24" i="6"/>
  <c r="Z23" i="6"/>
  <c r="Z22" i="6"/>
  <c r="Z21" i="6"/>
  <c r="Z20" i="6"/>
  <c r="Z19" i="6"/>
  <c r="Z18" i="6"/>
  <c r="Z17" i="6"/>
  <c r="Z16" i="6"/>
  <c r="S16" i="6" s="1"/>
  <c r="Z15" i="6"/>
  <c r="S15" i="6" s="1"/>
  <c r="Z14" i="6"/>
  <c r="Z13" i="6"/>
  <c r="Z12" i="6"/>
  <c r="Z11" i="6"/>
  <c r="Z10" i="6"/>
  <c r="Z9" i="6"/>
  <c r="Z8" i="6"/>
  <c r="S30" i="6" l="1"/>
  <c r="S27" i="6"/>
  <c r="S26" i="6"/>
  <c r="S25" i="6"/>
  <c r="S24" i="6"/>
  <c r="S23" i="6"/>
  <c r="S22" i="6"/>
  <c r="S21" i="6"/>
  <c r="S20" i="6"/>
  <c r="S19" i="6"/>
  <c r="S18" i="6"/>
  <c r="S17" i="6"/>
  <c r="S14" i="6"/>
  <c r="S13" i="6"/>
  <c r="S12" i="6"/>
  <c r="S11" i="6"/>
  <c r="S10" i="6"/>
  <c r="S9" i="6"/>
  <c r="S8" i="6"/>
  <c r="Z7" i="6"/>
  <c r="S7" i="6" s="1"/>
  <c r="S31" i="6" l="1"/>
  <c r="R15" i="4"/>
  <c r="A15" i="4"/>
  <c r="A16" i="4"/>
  <c r="R16" i="4"/>
  <c r="A28" i="4"/>
  <c r="A27" i="4"/>
  <c r="A26" i="4"/>
  <c r="A25" i="4"/>
  <c r="A24" i="4"/>
  <c r="A23" i="4"/>
  <c r="A22" i="4"/>
  <c r="A21" i="4"/>
  <c r="A20" i="4"/>
  <c r="A19" i="4"/>
  <c r="A18" i="4"/>
  <c r="A17" i="4"/>
  <c r="A14" i="4"/>
  <c r="A13" i="4"/>
  <c r="A12" i="4"/>
  <c r="A11" i="4"/>
  <c r="A10" i="4"/>
  <c r="A8" i="4"/>
  <c r="A7" i="4"/>
  <c r="A9" i="4"/>
  <c r="Y28" i="4" l="1"/>
  <c r="R28" i="4" s="1"/>
  <c r="Y27" i="4"/>
  <c r="R27" i="4" s="1"/>
  <c r="Y26" i="4"/>
  <c r="R26" i="4" s="1"/>
  <c r="Y25" i="4"/>
  <c r="R25" i="4" s="1"/>
  <c r="Y24" i="4"/>
  <c r="R24" i="4" s="1"/>
  <c r="Y23" i="4"/>
  <c r="R23" i="4" s="1"/>
  <c r="Y22" i="4"/>
  <c r="R22" i="4" s="1"/>
  <c r="Y21" i="4"/>
  <c r="R21" i="4" s="1"/>
  <c r="Y20" i="4"/>
  <c r="R20" i="4" s="1"/>
  <c r="Y19" i="4"/>
  <c r="R19" i="4" s="1"/>
  <c r="Y18" i="4"/>
  <c r="R18" i="4" s="1"/>
  <c r="Y17" i="4"/>
  <c r="R17" i="4" s="1"/>
  <c r="Y14" i="4"/>
  <c r="R14" i="4" s="1"/>
  <c r="Y13" i="4"/>
  <c r="R13" i="4" s="1"/>
  <c r="Y12" i="4"/>
  <c r="R12" i="4" s="1"/>
  <c r="Y11" i="4"/>
  <c r="R11" i="4" s="1"/>
  <c r="Y10" i="4"/>
  <c r="R10" i="4" s="1"/>
  <c r="Y9" i="4"/>
  <c r="Y8" i="4"/>
  <c r="R8" i="4" s="1"/>
  <c r="Y7" i="4"/>
  <c r="R7" i="4" s="1"/>
  <c r="R9" i="4" l="1"/>
  <c r="R29" i="4" l="1"/>
  <c r="A6" i="1" l="1"/>
  <c r="O56" i="3" l="1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M57" i="3"/>
  <c r="M58" i="3" s="1"/>
  <c r="M59" i="3" s="1"/>
  <c r="M60" i="3" s="1"/>
  <c r="M61" i="3" s="1"/>
  <c r="M62" i="3" s="1"/>
  <c r="O62" i="3" s="1"/>
  <c r="O57" i="3" l="1"/>
  <c r="O58" i="3"/>
  <c r="O59" i="3"/>
  <c r="O60" i="3"/>
  <c r="O61" i="3"/>
</calcChain>
</file>

<file path=xl/sharedStrings.xml><?xml version="1.0" encoding="utf-8"?>
<sst xmlns="http://schemas.openxmlformats.org/spreadsheetml/2006/main" count="299" uniqueCount="189">
  <si>
    <t>団体No.</t>
    <rPh sb="0" eb="2">
      <t>ダンタイ</t>
    </rPh>
    <phoneticPr fontId="2"/>
  </si>
  <si>
    <t>振込日</t>
    <rPh sb="0" eb="2">
      <t>フリコミ</t>
    </rPh>
    <rPh sb="2" eb="3">
      <t>ビ</t>
    </rPh>
    <phoneticPr fontId="2"/>
  </si>
  <si>
    <t>申込日</t>
    <rPh sb="0" eb="2">
      <t>モウシコミ</t>
    </rPh>
    <rPh sb="2" eb="3">
      <t>ビ</t>
    </rPh>
    <phoneticPr fontId="2"/>
  </si>
  <si>
    <t>お名前</t>
    <rPh sb="1" eb="3">
      <t>ナマエ</t>
    </rPh>
    <phoneticPr fontId="2"/>
  </si>
  <si>
    <t>フリガナ</t>
    <phoneticPr fontId="2"/>
  </si>
  <si>
    <t>郵便番号</t>
  </si>
  <si>
    <t>住所</t>
    <phoneticPr fontId="5"/>
  </si>
  <si>
    <t>Eメールアドレス</t>
    <phoneticPr fontId="5"/>
  </si>
  <si>
    <t>予備Eメールアドレス</t>
    <rPh sb="0" eb="2">
      <t>ヨビ</t>
    </rPh>
    <phoneticPr fontId="5"/>
  </si>
  <si>
    <t>電話</t>
    <phoneticPr fontId="5"/>
  </si>
  <si>
    <t>携帯電話</t>
    <rPh sb="2" eb="4">
      <t>デンワ</t>
    </rPh>
    <phoneticPr fontId="5"/>
  </si>
  <si>
    <t>体重</t>
    <rPh sb="0" eb="2">
      <t>タイジュウ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</si>
  <si>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</si>
  <si>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</si>
  <si>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日</t>
    <rPh sb="0" eb="1">
      <t>ヒ</t>
    </rPh>
    <phoneticPr fontId="2"/>
  </si>
  <si>
    <t>振込元情報</t>
    <rPh sb="0" eb="2">
      <t>フリコミ</t>
    </rPh>
    <rPh sb="2" eb="3">
      <t>モト</t>
    </rPh>
    <rPh sb="3" eb="5">
      <t>ジョウホウ</t>
    </rPh>
    <phoneticPr fontId="2"/>
  </si>
  <si>
    <t>チーム名</t>
    <rPh sb="3" eb="4">
      <t>メイ</t>
    </rPh>
    <phoneticPr fontId="2"/>
  </si>
  <si>
    <t>部門</t>
    <rPh sb="0" eb="2">
      <t>ブモン</t>
    </rPh>
    <phoneticPr fontId="2"/>
  </si>
  <si>
    <t>個人リレー</t>
    <rPh sb="0" eb="2">
      <t>コジン</t>
    </rPh>
    <phoneticPr fontId="2"/>
  </si>
  <si>
    <t>距離</t>
    <rPh sb="0" eb="2">
      <t>キョリ</t>
    </rPh>
    <phoneticPr fontId="2"/>
  </si>
  <si>
    <t>年齢ｶﾃｺﾞﾘｰ</t>
    <rPh sb="0" eb="2">
      <t>ネンレイ</t>
    </rPh>
    <phoneticPr fontId="2"/>
  </si>
  <si>
    <t>艇種</t>
    <rPh sb="0" eb="1">
      <t>テイ</t>
    </rPh>
    <rPh sb="1" eb="2">
      <t>シュ</t>
    </rPh>
    <phoneticPr fontId="2"/>
  </si>
  <si>
    <t>ナックルフォア（KF）</t>
    <phoneticPr fontId="2"/>
  </si>
  <si>
    <t>舵手付きフォア（4+）</t>
    <rPh sb="0" eb="2">
      <t>ダシュ</t>
    </rPh>
    <rPh sb="2" eb="3">
      <t>ツ</t>
    </rPh>
    <phoneticPr fontId="2"/>
  </si>
  <si>
    <t>舵手付きクォドルプル（4X+）</t>
    <rPh sb="0" eb="2">
      <t>ダシュ</t>
    </rPh>
    <rPh sb="2" eb="3">
      <t>ツ</t>
    </rPh>
    <phoneticPr fontId="2"/>
  </si>
  <si>
    <t>エイト（8+）</t>
    <phoneticPr fontId="2"/>
  </si>
  <si>
    <t>チャーチボート（CB）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</si>
  <si>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</si>
  <si>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</si>
  <si>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混成</t>
    <rPh sb="0" eb="2">
      <t>コンセイ</t>
    </rPh>
    <phoneticPr fontId="2"/>
  </si>
  <si>
    <t>初心者</t>
    <rPh sb="0" eb="3">
      <t>ショシンシャ</t>
    </rPh>
    <phoneticPr fontId="2"/>
  </si>
  <si>
    <t>リレー</t>
    <phoneticPr fontId="2"/>
  </si>
  <si>
    <t>個人</t>
    <rPh sb="0" eb="2">
      <t>コジン</t>
    </rPh>
    <phoneticPr fontId="2"/>
  </si>
  <si>
    <t>小・中学生</t>
    <rPh sb="0" eb="1">
      <t>ショウ</t>
    </rPh>
    <rPh sb="2" eb="5">
      <t>チュウガクセイ</t>
    </rPh>
    <phoneticPr fontId="2"/>
  </si>
  <si>
    <t>高校生以上</t>
    <rPh sb="0" eb="3">
      <t>コウコウセイ</t>
    </rPh>
    <rPh sb="3" eb="5">
      <t>イジョウ</t>
    </rPh>
    <phoneticPr fontId="2"/>
  </si>
  <si>
    <t>一般</t>
    <rPh sb="0" eb="2">
      <t>イッパン</t>
    </rPh>
    <phoneticPr fontId="2"/>
  </si>
  <si>
    <t>月</t>
    <rPh sb="0" eb="1">
      <t>ツキ</t>
    </rPh>
    <phoneticPr fontId="2"/>
  </si>
  <si>
    <t>性別</t>
    <rPh sb="0" eb="2">
      <t>セイベツ</t>
    </rPh>
    <phoneticPr fontId="2"/>
  </si>
  <si>
    <t>パラ区分</t>
    <rPh sb="2" eb="4">
      <t>クブン</t>
    </rPh>
    <phoneticPr fontId="2"/>
  </si>
  <si>
    <t>PR1</t>
    <phoneticPr fontId="2"/>
  </si>
  <si>
    <t>PR2</t>
    <phoneticPr fontId="2"/>
  </si>
  <si>
    <t>PR3</t>
    <phoneticPr fontId="2"/>
  </si>
  <si>
    <t>ハンディ表
漕手の年齢</t>
    <rPh sb="4" eb="5">
      <t>ヒョウ</t>
    </rPh>
    <rPh sb="6" eb="7">
      <t>コ</t>
    </rPh>
    <rPh sb="7" eb="8">
      <t>シュ</t>
    </rPh>
    <rPh sb="9" eb="11">
      <t>ネンレイ</t>
    </rPh>
    <phoneticPr fontId="16"/>
  </si>
  <si>
    <t>年齢ハンディ（秒）</t>
    <rPh sb="0" eb="2">
      <t>ネンレイ</t>
    </rPh>
    <rPh sb="7" eb="8">
      <t>ビョウ</t>
    </rPh>
    <phoneticPr fontId="16"/>
  </si>
  <si>
    <t>女性ハンディ
（秒）</t>
    <rPh sb="0" eb="2">
      <t>ジョセイ</t>
    </rPh>
    <rPh sb="8" eb="9">
      <t>ビョウ</t>
    </rPh>
    <phoneticPr fontId="16"/>
  </si>
  <si>
    <t>年齢+女性</t>
    <rPh sb="0" eb="2">
      <t>ネンレイ</t>
    </rPh>
    <rPh sb="3" eb="5">
      <t>ジョセイ</t>
    </rPh>
    <phoneticPr fontId="2"/>
  </si>
  <si>
    <t>20歳未満</t>
    <rPh sb="2" eb="3">
      <t>サイ</t>
    </rPh>
    <rPh sb="3" eb="5">
      <t>ミマン</t>
    </rPh>
    <phoneticPr fontId="16"/>
  </si>
  <si>
    <t>20～29歳</t>
    <rPh sb="5" eb="6">
      <t>サイ</t>
    </rPh>
    <phoneticPr fontId="16"/>
  </si>
  <si>
    <t>30～39歳</t>
    <rPh sb="5" eb="6">
      <t>サイ</t>
    </rPh>
    <phoneticPr fontId="16"/>
  </si>
  <si>
    <t>40～49歳</t>
    <rPh sb="5" eb="6">
      <t>サイ</t>
    </rPh>
    <phoneticPr fontId="16"/>
  </si>
  <si>
    <t>50～59歳</t>
    <rPh sb="5" eb="6">
      <t>サイ</t>
    </rPh>
    <phoneticPr fontId="16"/>
  </si>
  <si>
    <t>60～69歳</t>
    <rPh sb="5" eb="6">
      <t>サイ</t>
    </rPh>
    <phoneticPr fontId="16"/>
  </si>
  <si>
    <t>70～74歳</t>
    <rPh sb="5" eb="6">
      <t>サイ</t>
    </rPh>
    <phoneticPr fontId="16"/>
  </si>
  <si>
    <t>75～79歳</t>
    <rPh sb="5" eb="6">
      <t>サイ</t>
    </rPh>
    <phoneticPr fontId="16"/>
  </si>
  <si>
    <t>年齢区分</t>
    <rPh sb="0" eb="2">
      <t>ネンレイ</t>
    </rPh>
    <rPh sb="2" eb="4">
      <t>クブン</t>
    </rPh>
    <phoneticPr fontId="2"/>
  </si>
  <si>
    <t>団体名（正式名称）</t>
    <rPh sb="0" eb="2">
      <t>ダンタイ</t>
    </rPh>
    <rPh sb="2" eb="3">
      <t>メイ</t>
    </rPh>
    <rPh sb="4" eb="6">
      <t>セイシキ</t>
    </rPh>
    <rPh sb="6" eb="8">
      <t>メイショウ</t>
    </rPh>
    <phoneticPr fontId="2"/>
  </si>
  <si>
    <t>名義人</t>
    <rPh sb="0" eb="3">
      <t>メイギニン</t>
    </rPh>
    <phoneticPr fontId="2"/>
  </si>
  <si>
    <t>講習会</t>
    <rPh sb="0" eb="3">
      <t>コウシュウカイ</t>
    </rPh>
    <phoneticPr fontId="2"/>
  </si>
  <si>
    <t>↓横浜市ボート協会に登録がある団体はプルダウンから選択してください。なければ入力をお願いします。</t>
    <rPh sb="1" eb="3">
      <t>ヨコハマ</t>
    </rPh>
    <rPh sb="3" eb="4">
      <t>シ</t>
    </rPh>
    <rPh sb="7" eb="9">
      <t>キョウカイ</t>
    </rPh>
    <rPh sb="10" eb="12">
      <t>トウロク</t>
    </rPh>
    <rPh sb="15" eb="17">
      <t>ダンタイ</t>
    </rPh>
    <rPh sb="25" eb="27">
      <t>センタク</t>
    </rPh>
    <rPh sb="38" eb="40">
      <t>ニュウリョク</t>
    </rPh>
    <rPh sb="42" eb="43">
      <t>ネガ</t>
    </rPh>
    <phoneticPr fontId="2"/>
  </si>
  <si>
    <t>(個人会員）</t>
  </si>
  <si>
    <t>東京大学淡青会</t>
  </si>
  <si>
    <t>ＲＣＦ（レガッタクラブ・フレンドシップ）</t>
  </si>
  <si>
    <t>3M 漕艇部</t>
  </si>
  <si>
    <t>濃青会</t>
  </si>
  <si>
    <t>YJR</t>
  </si>
  <si>
    <t>チーム　のんびり</t>
  </si>
  <si>
    <t>でん助・でん子</t>
  </si>
  <si>
    <t>木月艇友会</t>
  </si>
  <si>
    <t>矢切ローイングクラブ</t>
  </si>
  <si>
    <t>東芝京浜ボート部</t>
  </si>
  <si>
    <t>名古屋ローイングクラブ</t>
  </si>
  <si>
    <t>日立ローイングクラブ</t>
  </si>
  <si>
    <t>ボート団塊号</t>
  </si>
  <si>
    <t>鶴見川マスターズローイング倶楽部</t>
  </si>
  <si>
    <t>桜艇会</t>
  </si>
  <si>
    <t>多摩川でボートを楽しむ会</t>
  </si>
  <si>
    <t>パワーズローイングクラブ</t>
  </si>
  <si>
    <t>ショートレンジ</t>
  </si>
  <si>
    <t>アメンボウシーズ</t>
  </si>
  <si>
    <t>アメンボウ</t>
  </si>
  <si>
    <t>Chiyorow倶楽部</t>
  </si>
  <si>
    <t>PENTA Rowing Club　Jr.</t>
  </si>
  <si>
    <t>稲門ミドル</t>
  </si>
  <si>
    <t>三田漕マスターズ</t>
  </si>
  <si>
    <t>三菱ボートクラブシニア</t>
  </si>
  <si>
    <t>団体名</t>
    <rPh sb="0" eb="2">
      <t>ダンタイ</t>
    </rPh>
    <rPh sb="2" eb="3">
      <t>メイ</t>
    </rPh>
    <phoneticPr fontId="2"/>
  </si>
  <si>
    <t>当日確実に連絡がとれる番号↑</t>
    <rPh sb="0" eb="2">
      <t>トウジツ</t>
    </rPh>
    <rPh sb="2" eb="4">
      <t>カクジツ</t>
    </rPh>
    <rPh sb="5" eb="7">
      <t>レンラク</t>
    </rPh>
    <rPh sb="11" eb="13">
      <t>バンゴウ</t>
    </rPh>
    <phoneticPr fontId="2"/>
  </si>
  <si>
    <t>振込合計金額</t>
    <rPh sb="0" eb="2">
      <t>フリコミ</t>
    </rPh>
    <rPh sb="2" eb="4">
      <t>ゴウケイ</t>
    </rPh>
    <rPh sb="4" eb="6">
      <t>キンガク</t>
    </rPh>
    <phoneticPr fontId="2"/>
  </si>
  <si>
    <t>締切</t>
    <rPh sb="0" eb="2">
      <t>シメキリ</t>
    </rPh>
    <phoneticPr fontId="2"/>
  </si>
  <si>
    <t>会員No</t>
    <rPh sb="0" eb="2">
      <t>カイイン</t>
    </rPh>
    <phoneticPr fontId="2"/>
  </si>
  <si>
    <t>お名前</t>
    <phoneticPr fontId="2"/>
  </si>
  <si>
    <t>生年月日</t>
    <phoneticPr fontId="2"/>
  </si>
  <si>
    <t>性別</t>
    <phoneticPr fontId="2"/>
  </si>
  <si>
    <t>No.3</t>
    <phoneticPr fontId="2"/>
  </si>
  <si>
    <t>No.1</t>
    <phoneticPr fontId="2"/>
  </si>
  <si>
    <t>振込先：</t>
    <rPh sb="0" eb="3">
      <t>フリコミサキ</t>
    </rPh>
    <phoneticPr fontId="2"/>
  </si>
  <si>
    <t>横浜銀行（0138）　横浜市庁支店(317)　普通預金　口座番号：1180188</t>
    <phoneticPr fontId="16"/>
  </si>
  <si>
    <t>口座名義：　特定非営利活動法人横浜市ボート協会　</t>
    <phoneticPr fontId="16"/>
  </si>
  <si>
    <t>大会日</t>
    <rPh sb="0" eb="2">
      <t>タイカイ</t>
    </rPh>
    <rPh sb="2" eb="3">
      <t>ビ</t>
    </rPh>
    <phoneticPr fontId="2"/>
  </si>
  <si>
    <t>申込書バージョン</t>
    <rPh sb="0" eb="3">
      <t>モウシコミショ</t>
    </rPh>
    <phoneticPr fontId="2"/>
  </si>
  <si>
    <t>80歳以上</t>
    <rPh sb="2" eb="3">
      <t>サイ</t>
    </rPh>
    <rPh sb="3" eb="5">
      <t>イジョウ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</si>
  <si>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</si>
  <si>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舵手付きフォア（4+）</t>
    <rPh sb="0" eb="2">
      <t>ダシュ</t>
    </rPh>
    <rPh sb="2" eb="3">
      <t>ツ</t>
    </rPh>
    <phoneticPr fontId="2"/>
  </si>
  <si>
    <t>舵手付きクォドルプル（4X+）</t>
    <rPh sb="0" eb="2">
      <t>ダシュ</t>
    </rPh>
    <rPh sb="2" eb="3">
      <t>ツ</t>
    </rPh>
    <phoneticPr fontId="2"/>
  </si>
  <si>
    <t>チャーチボート（CB）</t>
    <phoneticPr fontId="2"/>
  </si>
  <si>
    <t>11/29（会場）</t>
    <rPh sb="6" eb="8">
      <t>カイジョウ</t>
    </rPh>
    <phoneticPr fontId="2"/>
  </si>
  <si>
    <t>11/29（ｵﾝﾗｲﾝ）</t>
    <phoneticPr fontId="2"/>
  </si>
  <si>
    <t>11/23（会場）</t>
    <rPh sb="6" eb="8">
      <t>カイジョウ</t>
    </rPh>
    <phoneticPr fontId="2"/>
  </si>
  <si>
    <t>11/28（会場）</t>
    <rPh sb="6" eb="8">
      <t>カイジョウ</t>
    </rPh>
    <phoneticPr fontId="2"/>
  </si>
  <si>
    <t>小・中学生以下</t>
    <rPh sb="0" eb="1">
      <t>ショウ</t>
    </rPh>
    <rPh sb="2" eb="5">
      <t>チュウガクセイ</t>
    </rPh>
    <rPh sb="5" eb="7">
      <t>イカ</t>
    </rPh>
    <phoneticPr fontId="2"/>
  </si>
  <si>
    <t>M</t>
  </si>
  <si>
    <t>セイ（全角)</t>
    <rPh sb="3" eb="5">
      <t>ゼンカク</t>
    </rPh>
    <phoneticPr fontId="2"/>
  </si>
  <si>
    <t>メイ(全角)</t>
    <rPh sb="3" eb="5">
      <t>ゼンカク</t>
    </rPh>
    <phoneticPr fontId="2"/>
  </si>
  <si>
    <t>M/F</t>
    <phoneticPr fontId="2"/>
  </si>
  <si>
    <t>M</t>
    <phoneticPr fontId="2"/>
  </si>
  <si>
    <t>F</t>
  </si>
  <si>
    <t>F</t>
    <phoneticPr fontId="2"/>
  </si>
  <si>
    <t>年(西暦)</t>
    <rPh sb="0" eb="1">
      <t>ネン</t>
    </rPh>
    <rPh sb="2" eb="4">
      <t>セイレキ</t>
    </rPh>
    <phoneticPr fontId="2"/>
  </si>
  <si>
    <t>ダブルエントリ</t>
    <phoneticPr fontId="2"/>
  </si>
  <si>
    <t>希望</t>
    <rPh sb="0" eb="2">
      <t>キボウ</t>
    </rPh>
    <phoneticPr fontId="2"/>
  </si>
  <si>
    <t>（時間帯など）</t>
    <rPh sb="1" eb="4">
      <t>ジカンタイ</t>
    </rPh>
    <phoneticPr fontId="2"/>
  </si>
  <si>
    <t>支払い</t>
    <rPh sb="0" eb="2">
      <t>シハラ</t>
    </rPh>
    <phoneticPr fontId="2"/>
  </si>
  <si>
    <t>振込日/当日</t>
    <rPh sb="0" eb="2">
      <t>フリコミ</t>
    </rPh>
    <rPh sb="2" eb="3">
      <t>ビ</t>
    </rPh>
    <rPh sb="4" eb="6">
      <t>トウジツ</t>
    </rPh>
    <phoneticPr fontId="2"/>
  </si>
  <si>
    <t>自己紹介（30字以内）</t>
    <rPh sb="0" eb="2">
      <t>ジコ</t>
    </rPh>
    <rPh sb="2" eb="4">
      <t>ショウカイ</t>
    </rPh>
    <rPh sb="7" eb="8">
      <t>ジ</t>
    </rPh>
    <rPh sb="8" eb="10">
      <t>イナイ</t>
    </rPh>
    <phoneticPr fontId="2"/>
  </si>
  <si>
    <t>前年実績/経歴etc.</t>
    <rPh sb="0" eb="2">
      <t>ゼンネン</t>
    </rPh>
    <rPh sb="2" eb="4">
      <t>ジッセキ</t>
    </rPh>
    <rPh sb="5" eb="7">
      <t>ケイレキ</t>
    </rPh>
    <phoneticPr fontId="2"/>
  </si>
  <si>
    <t>参加料</t>
    <rPh sb="0" eb="3">
      <t>サンカリョウ</t>
    </rPh>
    <phoneticPr fontId="2"/>
  </si>
  <si>
    <t>横浜</t>
    <rPh sb="0" eb="2">
      <t>ヨコハマ</t>
    </rPh>
    <phoneticPr fontId="2"/>
  </si>
  <si>
    <t>太郎</t>
    <rPh sb="0" eb="2">
      <t>タロウ</t>
    </rPh>
    <phoneticPr fontId="2"/>
  </si>
  <si>
    <t>ヨコハマ</t>
  </si>
  <si>
    <t>タロウ</t>
  </si>
  <si>
    <t>鶴見</t>
    <rPh sb="0" eb="2">
      <t>ツルミ</t>
    </rPh>
    <phoneticPr fontId="2"/>
  </si>
  <si>
    <t>花子</t>
    <rPh sb="0" eb="2">
      <t>ハナコ</t>
    </rPh>
    <phoneticPr fontId="2"/>
  </si>
  <si>
    <t>ツルミ</t>
  </si>
  <si>
    <t>ハナコ</t>
  </si>
  <si>
    <t>PR1</t>
  </si>
  <si>
    <t>230-0004</t>
  </si>
  <si>
    <t>230-0004</t>
    <phoneticPr fontId="2"/>
  </si>
  <si>
    <t>横浜市鶴見区元宮2-5-1</t>
    <rPh sb="0" eb="3">
      <t>ヨコハマシ</t>
    </rPh>
    <rPh sb="3" eb="6">
      <t>ツルミク</t>
    </rPh>
    <rPh sb="6" eb="8">
      <t>モトミヤ</t>
    </rPh>
    <phoneticPr fontId="2"/>
  </si>
  <si>
    <t>tsurumihanako@***.com</t>
  </si>
  <si>
    <t>tsurumihanako@***.com</t>
    <phoneticPr fontId="2"/>
  </si>
  <si>
    <t>045-584-5671</t>
  </si>
  <si>
    <t>045-584-5671</t>
    <phoneticPr fontId="2"/>
  </si>
  <si>
    <t>090-1234-5678</t>
  </si>
  <si>
    <t>090-1234-5678</t>
    <phoneticPr fontId="2"/>
  </si>
  <si>
    <t>No.2</t>
    <phoneticPr fontId="2"/>
  </si>
  <si>
    <t>横浜boys</t>
    <rPh sb="0" eb="2">
      <t>ヨコハマ</t>
    </rPh>
    <phoneticPr fontId="2"/>
  </si>
  <si>
    <t>次郎</t>
    <rPh sb="0" eb="2">
      <t>ジロウ</t>
    </rPh>
    <phoneticPr fontId="2"/>
  </si>
  <si>
    <t>道子</t>
    <rPh sb="0" eb="2">
      <t>ミチコ</t>
    </rPh>
    <phoneticPr fontId="2"/>
  </si>
  <si>
    <t>↓横浜市ボート協会から付与された会員番号（不明な場合及び非会員は記入不要）　</t>
    <rPh sb="1" eb="3">
      <t>ヨコハマ</t>
    </rPh>
    <rPh sb="3" eb="4">
      <t>シ</t>
    </rPh>
    <rPh sb="7" eb="9">
      <t>キョウカイ</t>
    </rPh>
    <rPh sb="11" eb="13">
      <t>フヨ</t>
    </rPh>
    <rPh sb="16" eb="18">
      <t>カイイン</t>
    </rPh>
    <rPh sb="18" eb="20">
      <t>バンゴウ</t>
    </rPh>
    <rPh sb="21" eb="23">
      <t>フメイ</t>
    </rPh>
    <rPh sb="24" eb="26">
      <t>バアイ</t>
    </rPh>
    <rPh sb="26" eb="27">
      <t>オヨ</t>
    </rPh>
    <rPh sb="28" eb="31">
      <t>ヒカイイン</t>
    </rPh>
    <rPh sb="32" eb="34">
      <t>キニュウ</t>
    </rPh>
    <rPh sb="34" eb="36">
      <t>フヨウ</t>
    </rPh>
    <phoneticPr fontId="2"/>
  </si>
  <si>
    <t>自動記入</t>
    <rPh sb="0" eb="2">
      <t>ジドウ</t>
    </rPh>
    <rPh sb="2" eb="4">
      <t>キニュウ</t>
    </rPh>
    <phoneticPr fontId="2"/>
  </si>
  <si>
    <t>郵便番号～携帯番号欄は、横浜市ボート協会会員で、左端の　　　　　　　　　の記載があれば</t>
    <phoneticPr fontId="2"/>
  </si>
  <si>
    <t>↓横浜市ボート協会から付与された　　　　　　　　　  です。　  （不明な場合及び非会員は記入不要）　</t>
    <rPh sb="1" eb="3">
      <t>ヨコハマ</t>
    </rPh>
    <rPh sb="3" eb="4">
      <t>シ</t>
    </rPh>
    <rPh sb="7" eb="9">
      <t>キョウカイ</t>
    </rPh>
    <rPh sb="11" eb="13">
      <t>フヨ</t>
    </rPh>
    <rPh sb="34" eb="36">
      <t>フメイ</t>
    </rPh>
    <rPh sb="37" eb="39">
      <t>バアイ</t>
    </rPh>
    <rPh sb="39" eb="40">
      <t>オヨ</t>
    </rPh>
    <rPh sb="41" eb="44">
      <t>ヒカイイン</t>
    </rPh>
    <rPh sb="45" eb="47">
      <t>キニュウ</t>
    </rPh>
    <rPh sb="47" eb="49">
      <t>フヨウ</t>
    </rPh>
    <phoneticPr fontId="2"/>
  </si>
  <si>
    <t>合計</t>
    <rPh sb="0" eb="2">
      <t>ゴウケイ</t>
    </rPh>
    <phoneticPr fontId="2"/>
  </si>
  <si>
    <t>↓自動記入</t>
    <rPh sb="1" eb="3">
      <t>ジドウ</t>
    </rPh>
    <rPh sb="3" eb="5">
      <t>キニュウ</t>
    </rPh>
    <phoneticPr fontId="2"/>
  </si>
  <si>
    <t>kg</t>
    <phoneticPr fontId="2"/>
  </si>
  <si>
    <t>アドレス2</t>
    <phoneticPr fontId="2"/>
  </si>
  <si>
    <t>予備Eメール</t>
    <rPh sb="0" eb="2">
      <t>ヨビ</t>
    </rPh>
    <phoneticPr fontId="5"/>
  </si>
  <si>
    <t>年齢</t>
    <rPh sb="0" eb="2">
      <t>ネンレイ</t>
    </rPh>
    <phoneticPr fontId="2"/>
  </si>
  <si>
    <t>※行を増やす場合は、行を選択コピーして、「コピーしたセルの挿入」を行ってください。</t>
    <rPh sb="1" eb="2">
      <t>ギョウ</t>
    </rPh>
    <rPh sb="3" eb="4">
      <t>フ</t>
    </rPh>
    <rPh sb="6" eb="8">
      <t>バアイ</t>
    </rPh>
    <rPh sb="10" eb="11">
      <t>ギョウ</t>
    </rPh>
    <rPh sb="12" eb="14">
      <t>センタク</t>
    </rPh>
    <rPh sb="29" eb="31">
      <t>ソウニュウ</t>
    </rPh>
    <rPh sb="33" eb="34">
      <t>オコナ</t>
    </rPh>
    <phoneticPr fontId="2"/>
  </si>
  <si>
    <t>当日</t>
    <rPh sb="0" eb="2">
      <t>トウジツ</t>
    </rPh>
    <phoneticPr fontId="2"/>
  </si>
  <si>
    <t>市役所ボート部</t>
  </si>
  <si>
    <t>横浜漕艇倶楽部</t>
  </si>
  <si>
    <t>四神会</t>
  </si>
  <si>
    <t>碧水会</t>
    <rPh sb="0" eb="1">
      <t>ミドリ</t>
    </rPh>
    <rPh sb="1" eb="2">
      <t>ミズ</t>
    </rPh>
    <rPh sb="2" eb="3">
      <t>カイ</t>
    </rPh>
    <phoneticPr fontId="1"/>
  </si>
  <si>
    <t>日本ボートマンクラブ</t>
    <rPh sb="0" eb="2">
      <t>ニホン</t>
    </rPh>
    <phoneticPr fontId="1"/>
  </si>
  <si>
    <t>会員登録から情報の変更がない限り、記入の必要はありません。</t>
    <phoneticPr fontId="2"/>
  </si>
  <si>
    <t>ジロウ</t>
  </si>
  <si>
    <t>ミチコ</t>
  </si>
  <si>
    <t>（個人戦など）</t>
    <rPh sb="1" eb="3">
      <t>コジン</t>
    </rPh>
    <rPh sb="3" eb="4">
      <t>セン</t>
    </rPh>
    <phoneticPr fontId="2"/>
  </si>
  <si>
    <t>例</t>
    <phoneticPr fontId="2"/>
  </si>
  <si>
    <t>MR大会申込書_1</t>
    <rPh sb="2" eb="4">
      <t>タイカイ</t>
    </rPh>
    <rPh sb="4" eb="7">
      <t>モウシコミショ</t>
    </rPh>
    <phoneticPr fontId="2"/>
  </si>
  <si>
    <t>C033</t>
    <phoneticPr fontId="2"/>
  </si>
  <si>
    <r>
      <t>申込者情報</t>
    </r>
    <r>
      <rPr>
        <b/>
        <sz val="9"/>
        <rFont val="ＭＳ Ｐゴシック"/>
        <family val="3"/>
        <charset val="128"/>
      </rPr>
      <t>（このメールアドレスに連絡をさせていただきます）</t>
    </r>
    <rPh sb="0" eb="2">
      <t>モウシコミ</t>
    </rPh>
    <rPh sb="2" eb="3">
      <t>シャ</t>
    </rPh>
    <rPh sb="3" eb="5">
      <t>ジョウホウ</t>
    </rPh>
    <rPh sb="16" eb="18">
      <t>レンラク</t>
    </rPh>
    <phoneticPr fontId="2"/>
  </si>
  <si>
    <t>横浜インドアローイング大会</t>
    <rPh sb="0" eb="2">
      <t>ヨコハマ</t>
    </rPh>
    <rPh sb="11" eb="13">
      <t>タイカイ</t>
    </rPh>
    <phoneticPr fontId="2"/>
  </si>
  <si>
    <t>全国インドアローイングB大会・横浜</t>
    <rPh sb="0" eb="2">
      <t>ゼンコク</t>
    </rPh>
    <phoneticPr fontId="2"/>
  </si>
  <si>
    <t>2000m</t>
    <phoneticPr fontId="2"/>
  </si>
  <si>
    <t>1000m</t>
    <phoneticPr fontId="2"/>
  </si>
  <si>
    <t>500m</t>
    <phoneticPr fontId="2"/>
  </si>
  <si>
    <t>次ページの「個人戦選手」シートおよび「団体戦選手」シートに選手情報を記載下さい。</t>
    <rPh sb="0" eb="1">
      <t>ツギ</t>
    </rPh>
    <rPh sb="6" eb="9">
      <t>コジンセン</t>
    </rPh>
    <rPh sb="9" eb="11">
      <t>センシュ</t>
    </rPh>
    <rPh sb="19" eb="21">
      <t>ダンタイ</t>
    </rPh>
    <rPh sb="21" eb="22">
      <t>セン</t>
    </rPh>
    <rPh sb="22" eb="24">
      <t>センシュ</t>
    </rPh>
    <rPh sb="29" eb="31">
      <t>センシュ</t>
    </rPh>
    <rPh sb="31" eb="33">
      <t>ジョウホウ</t>
    </rPh>
    <rPh sb="34" eb="36">
      <t>キサイ</t>
    </rPh>
    <rPh sb="36" eb="37">
      <t>クダ</t>
    </rPh>
    <phoneticPr fontId="2"/>
  </si>
  <si>
    <t>（団体戦など）</t>
    <rPh sb="1" eb="4">
      <t>ダンタイセン</t>
    </rPh>
    <phoneticPr fontId="2"/>
  </si>
  <si>
    <t>1000m</t>
  </si>
  <si>
    <t>2000m</t>
  </si>
  <si>
    <t>500m</t>
  </si>
  <si>
    <t>500m</t>
    <phoneticPr fontId="2"/>
  </si>
  <si>
    <t>PR3-Ⅱ</t>
  </si>
  <si>
    <t>PR3-Ⅱ</t>
    <phoneticPr fontId="2"/>
  </si>
  <si>
    <t>ＮＰＯ宮ヶ瀬湖ローイングクラブ</t>
  </si>
  <si>
    <t>TAITAM X DRAGONS</t>
  </si>
  <si>
    <t>例）2024/12/20</t>
    <rPh sb="0" eb="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</si>
</sst>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m/d;@"/>
    <numFmt numFmtId="177" formatCode="[$¥-411]#,##0;[$¥-411]#,##0"/>
    <numFmt numFmtId="178" formatCode="0.000_);[Red]\(0.000\)"/>
    <numFmt numFmtId="179" formatCode="yyyy/m/d;@"/>
    <numFmt numFmtId="180" formatCode="&quot;C&quot;000"/>
    <numFmt numFmtId="181" formatCode="&quot;M&quot;0000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u/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14" fontId="12" fillId="0" borderId="0" xfId="0" applyNumberFormat="1" applyFont="1">
      <alignment vertical="center"/>
    </xf>
    <xf numFmtId="0" fontId="17" fillId="0" borderId="0" xfId="4" applyFont="1" applyAlignment="1">
      <alignment wrapText="1"/>
    </xf>
    <xf numFmtId="0" fontId="18" fillId="0" borderId="0" xfId="4" applyFont="1" applyAlignment="1">
      <alignment wrapText="1"/>
    </xf>
    <xf numFmtId="0" fontId="12" fillId="0" borderId="22" xfId="0" applyFont="1" applyBorder="1">
      <alignment vertical="center"/>
    </xf>
    <xf numFmtId="0" fontId="18" fillId="0" borderId="1" xfId="4" applyFont="1" applyBorder="1" applyAlignment="1">
      <alignment horizontal="center" wrapText="1"/>
    </xf>
    <xf numFmtId="178" fontId="18" fillId="0" borderId="1" xfId="4" applyNumberFormat="1" applyFont="1" applyBorder="1" applyAlignment="1">
      <alignment horizontal="center" wrapText="1"/>
    </xf>
    <xf numFmtId="178" fontId="12" fillId="0" borderId="1" xfId="0" applyNumberFormat="1" applyFont="1" applyBorder="1" applyAlignment="1">
      <alignment horizontal="center"/>
    </xf>
    <xf numFmtId="0" fontId="18" fillId="0" borderId="1" xfId="4" applyFont="1" applyBorder="1"/>
    <xf numFmtId="0" fontId="18" fillId="0" borderId="1" xfId="4" applyFont="1" applyBorder="1" applyAlignment="1">
      <alignment horizontal="center" vertical="center" wrapText="1"/>
    </xf>
    <xf numFmtId="178" fontId="18" fillId="0" borderId="1" xfId="4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6" fontId="12" fillId="0" borderId="0" xfId="0" applyNumberFormat="1" applyFont="1">
      <alignment vertical="center"/>
    </xf>
    <xf numFmtId="6" fontId="12" fillId="0" borderId="1" xfId="2" applyFont="1" applyBorder="1">
      <alignment vertical="center"/>
    </xf>
    <xf numFmtId="0" fontId="10" fillId="0" borderId="0" xfId="0" applyFont="1">
      <alignment vertical="center"/>
    </xf>
    <xf numFmtId="49" fontId="9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80" fontId="12" fillId="3" borderId="19" xfId="0" applyNumberFormat="1" applyFont="1" applyFill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>
      <alignment vertical="center"/>
    </xf>
    <xf numFmtId="0" fontId="6" fillId="0" borderId="0" xfId="0" applyFont="1">
      <alignment vertical="center"/>
    </xf>
    <xf numFmtId="49" fontId="12" fillId="0" borderId="0" xfId="0" applyNumberFormat="1" applyFont="1" applyAlignment="1">
      <alignment horizontal="left" vertical="center"/>
    </xf>
    <xf numFmtId="14" fontId="25" fillId="0" borderId="0" xfId="0" applyNumberFormat="1" applyFont="1">
      <alignment vertical="center"/>
    </xf>
    <xf numFmtId="0" fontId="22" fillId="0" borderId="0" xfId="3" applyFont="1" applyProtection="1">
      <alignment vertical="center"/>
    </xf>
    <xf numFmtId="0" fontId="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19" fillId="0" borderId="0" xfId="0" applyFont="1" applyAlignment="1"/>
    <xf numFmtId="49" fontId="12" fillId="0" borderId="1" xfId="0" applyNumberFormat="1" applyFont="1" applyBorder="1">
      <alignment vertical="center"/>
    </xf>
    <xf numFmtId="0" fontId="27" fillId="0" borderId="0" xfId="0" applyFont="1" applyAlignment="1">
      <alignment horizontal="center"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5" borderId="57" xfId="0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176" fontId="4" fillId="0" borderId="44" xfId="0" applyNumberFormat="1" applyFont="1" applyBorder="1" applyAlignment="1">
      <alignment horizontal="center"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176" fontId="4" fillId="0" borderId="52" xfId="0" applyNumberFormat="1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176" fontId="4" fillId="0" borderId="59" xfId="0" applyNumberFormat="1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176" fontId="4" fillId="0" borderId="62" xfId="0" applyNumberFormat="1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28" fillId="0" borderId="27" xfId="0" applyNumberFormat="1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/>
    </xf>
    <xf numFmtId="49" fontId="28" fillId="6" borderId="27" xfId="0" applyNumberFormat="1" applyFont="1" applyFill="1" applyBorder="1" applyAlignment="1">
      <alignment horizontal="center" vertical="center" shrinkToFit="1"/>
    </xf>
    <xf numFmtId="181" fontId="4" fillId="4" borderId="43" xfId="0" applyNumberFormat="1" applyFont="1" applyFill="1" applyBorder="1" applyAlignment="1">
      <alignment horizontal="center" vertical="center"/>
    </xf>
    <xf numFmtId="181" fontId="4" fillId="4" borderId="47" xfId="0" applyNumberFormat="1" applyFont="1" applyFill="1" applyBorder="1" applyAlignment="1" applyProtection="1">
      <alignment horizontal="center" vertical="center"/>
      <protection locked="0"/>
    </xf>
    <xf numFmtId="181" fontId="4" fillId="4" borderId="54" xfId="0" applyNumberFormat="1" applyFont="1" applyFill="1" applyBorder="1" applyAlignment="1" applyProtection="1">
      <alignment horizontal="center" vertical="center"/>
      <protection locked="0"/>
    </xf>
    <xf numFmtId="181" fontId="4" fillId="4" borderId="61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>
      <alignment vertical="center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79" fontId="19" fillId="0" borderId="15" xfId="0" applyNumberFormat="1" applyFont="1" applyBorder="1" applyAlignment="1" applyProtection="1">
      <alignment horizontal="right" vertical="center"/>
      <protection locked="0"/>
    </xf>
    <xf numFmtId="0" fontId="33" fillId="0" borderId="0" xfId="3" applyFont="1" applyBorder="1" applyProtection="1">
      <alignment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81" fontId="19" fillId="4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right" vertical="center"/>
    </xf>
    <xf numFmtId="0" fontId="27" fillId="0" borderId="3" xfId="0" applyFont="1" applyBorder="1" applyAlignment="1">
      <alignment horizontal="center" vertical="center"/>
    </xf>
    <xf numFmtId="176" fontId="19" fillId="0" borderId="11" xfId="0" applyNumberFormat="1" applyFont="1" applyBorder="1" applyAlignment="1" applyProtection="1">
      <alignment horizontal="center" vertical="center"/>
      <protection locked="0"/>
    </xf>
    <xf numFmtId="177" fontId="19" fillId="0" borderId="18" xfId="1" applyNumberFormat="1" applyFont="1" applyFill="1" applyBorder="1" applyAlignment="1" applyProtection="1">
      <alignment vertical="center"/>
      <protection locked="0"/>
    </xf>
    <xf numFmtId="0" fontId="6" fillId="5" borderId="72" xfId="0" applyFont="1" applyFill="1" applyBorder="1">
      <alignment vertical="center"/>
    </xf>
    <xf numFmtId="0" fontId="6" fillId="5" borderId="67" xfId="0" applyFont="1" applyFill="1" applyBorder="1">
      <alignment vertical="center"/>
    </xf>
    <xf numFmtId="0" fontId="6" fillId="5" borderId="73" xfId="0" applyFont="1" applyFill="1" applyBorder="1">
      <alignment vertical="center"/>
    </xf>
    <xf numFmtId="0" fontId="3" fillId="0" borderId="21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180" fontId="19" fillId="2" borderId="11" xfId="0" applyNumberFormat="1" applyFont="1" applyFill="1" applyBorder="1" applyAlignment="1">
      <alignment horizontal="center" vertical="center"/>
    </xf>
    <xf numFmtId="49" fontId="4" fillId="5" borderId="50" xfId="0" applyNumberFormat="1" applyFont="1" applyFill="1" applyBorder="1" applyAlignment="1" applyProtection="1">
      <alignment horizontal="center" vertical="center"/>
      <protection locked="0"/>
    </xf>
    <xf numFmtId="49" fontId="4" fillId="5" borderId="53" xfId="0" applyNumberFormat="1" applyFont="1" applyFill="1" applyBorder="1" applyAlignment="1" applyProtection="1">
      <alignment horizontal="center" vertical="center"/>
      <protection locked="0"/>
    </xf>
    <xf numFmtId="49" fontId="4" fillId="5" borderId="57" xfId="0" applyNumberFormat="1" applyFont="1" applyFill="1" applyBorder="1" applyAlignment="1" applyProtection="1">
      <alignment horizontal="center" vertical="center"/>
      <protection locked="0"/>
    </xf>
    <xf numFmtId="49" fontId="4" fillId="5" borderId="60" xfId="0" applyNumberFormat="1" applyFont="1" applyFill="1" applyBorder="1" applyAlignment="1" applyProtection="1">
      <alignment horizontal="center" vertical="center"/>
      <protection locked="0"/>
    </xf>
    <xf numFmtId="49" fontId="4" fillId="5" borderId="29" xfId="0" applyNumberFormat="1" applyFont="1" applyFill="1" applyBorder="1" applyAlignment="1" applyProtection="1">
      <alignment horizontal="center" vertical="center"/>
      <protection locked="0"/>
    </xf>
    <xf numFmtId="49" fontId="4" fillId="5" borderId="63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vertical="center" wrapText="1"/>
    </xf>
    <xf numFmtId="0" fontId="23" fillId="0" borderId="67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181" fontId="4" fillId="4" borderId="80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76" fontId="4" fillId="0" borderId="25" xfId="0" applyNumberFormat="1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2" fillId="3" borderId="19" xfId="0" applyFont="1" applyFill="1" applyBorder="1">
      <alignment vertical="center"/>
    </xf>
    <xf numFmtId="0" fontId="12" fillId="0" borderId="19" xfId="0" applyFont="1" applyBorder="1">
      <alignment vertical="center"/>
    </xf>
    <xf numFmtId="49" fontId="3" fillId="0" borderId="82" xfId="0" applyNumberFormat="1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49" fontId="3" fillId="0" borderId="84" xfId="0" applyNumberFormat="1" applyFont="1" applyBorder="1" applyAlignment="1">
      <alignment horizontal="center" vertical="center" shrinkToFit="1"/>
    </xf>
    <xf numFmtId="0" fontId="3" fillId="0" borderId="83" xfId="0" applyFont="1" applyBorder="1" applyAlignment="1">
      <alignment horizontal="center" vertical="center" shrinkToFit="1"/>
    </xf>
    <xf numFmtId="49" fontId="3" fillId="0" borderId="85" xfId="0" applyNumberFormat="1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 shrinkToFit="1"/>
    </xf>
    <xf numFmtId="0" fontId="3" fillId="0" borderId="86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9" fontId="28" fillId="0" borderId="28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shrinkToFit="1"/>
    </xf>
    <xf numFmtId="0" fontId="3" fillId="5" borderId="2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left" vertical="center"/>
    </xf>
    <xf numFmtId="0" fontId="13" fillId="5" borderId="77" xfId="0" applyFont="1" applyFill="1" applyBorder="1">
      <alignment vertical="center"/>
    </xf>
    <xf numFmtId="49" fontId="4" fillId="5" borderId="32" xfId="0" applyNumberFormat="1" applyFont="1" applyFill="1" applyBorder="1" applyAlignment="1">
      <alignment horizontal="center" vertical="center"/>
    </xf>
    <xf numFmtId="49" fontId="4" fillId="5" borderId="64" xfId="0" applyNumberFormat="1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left" vertical="center"/>
    </xf>
    <xf numFmtId="0" fontId="13" fillId="5" borderId="89" xfId="0" applyFont="1" applyFill="1" applyBorder="1">
      <alignment vertical="center"/>
    </xf>
    <xf numFmtId="49" fontId="4" fillId="5" borderId="57" xfId="0" applyNumberFormat="1" applyFont="1" applyFill="1" applyBorder="1" applyAlignment="1">
      <alignment horizontal="center" vertical="center"/>
    </xf>
    <xf numFmtId="49" fontId="4" fillId="5" borderId="60" xfId="0" applyNumberFormat="1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90" xfId="0" applyFont="1" applyFill="1" applyBorder="1" applyAlignment="1" applyProtection="1">
      <alignment horizontal="center" vertical="center"/>
      <protection locked="0"/>
    </xf>
    <xf numFmtId="0" fontId="4" fillId="2" borderId="91" xfId="0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>
      <alignment horizontal="left" vertical="center"/>
    </xf>
    <xf numFmtId="49" fontId="4" fillId="5" borderId="29" xfId="0" applyNumberFormat="1" applyFont="1" applyFill="1" applyBorder="1" applyAlignment="1">
      <alignment horizontal="center" vertical="center"/>
    </xf>
    <xf numFmtId="49" fontId="4" fillId="5" borderId="63" xfId="0" applyNumberFormat="1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5" borderId="32" xfId="0" applyFont="1" applyFill="1" applyBorder="1" applyAlignment="1" applyProtection="1">
      <alignment horizontal="left" vertical="center"/>
      <protection locked="0"/>
    </xf>
    <xf numFmtId="49" fontId="4" fillId="5" borderId="32" xfId="0" applyNumberFormat="1" applyFont="1" applyFill="1" applyBorder="1" applyAlignment="1" applyProtection="1">
      <alignment horizontal="center" vertical="center"/>
      <protection locked="0"/>
    </xf>
    <xf numFmtId="49" fontId="4" fillId="5" borderId="64" xfId="0" applyNumberFormat="1" applyFont="1" applyFill="1" applyBorder="1" applyAlignment="1" applyProtection="1">
      <alignment horizontal="center" vertical="center"/>
      <protection locked="0"/>
    </xf>
    <xf numFmtId="0" fontId="4" fillId="2" borderId="88" xfId="0" applyFont="1" applyFill="1" applyBorder="1" applyAlignment="1" applyProtection="1">
      <alignment horizontal="center" vertical="center"/>
      <protection locked="0"/>
    </xf>
    <xf numFmtId="49" fontId="4" fillId="5" borderId="21" xfId="0" applyNumberFormat="1" applyFont="1" applyFill="1" applyBorder="1" applyAlignment="1">
      <alignment horizontal="center" vertical="center"/>
    </xf>
    <xf numFmtId="49" fontId="4" fillId="5" borderId="78" xfId="0" applyNumberFormat="1" applyFont="1" applyFill="1" applyBorder="1" applyAlignment="1">
      <alignment horizontal="center" vertical="center"/>
    </xf>
    <xf numFmtId="49" fontId="4" fillId="5" borderId="33" xfId="0" applyNumberFormat="1" applyFont="1" applyFill="1" applyBorder="1" applyAlignment="1">
      <alignment horizontal="center" vertical="center"/>
    </xf>
    <xf numFmtId="49" fontId="4" fillId="5" borderId="46" xfId="0" applyNumberFormat="1" applyFont="1" applyFill="1" applyBorder="1" applyAlignment="1">
      <alignment horizontal="center" vertical="center"/>
    </xf>
    <xf numFmtId="49" fontId="19" fillId="0" borderId="17" xfId="0" applyNumberFormat="1" applyFont="1" applyBorder="1" applyAlignment="1" applyProtection="1">
      <alignment horizontal="center" vertical="center"/>
      <protection locked="0"/>
    </xf>
    <xf numFmtId="49" fontId="19" fillId="0" borderId="12" xfId="0" applyNumberFormat="1" applyFont="1" applyBorder="1" applyAlignment="1" applyProtection="1">
      <alignment horizontal="left" vertical="center" wrapText="1"/>
      <protection locked="0"/>
    </xf>
    <xf numFmtId="49" fontId="19" fillId="0" borderId="17" xfId="0" applyNumberFormat="1" applyFont="1" applyBorder="1" applyAlignment="1" applyProtection="1">
      <alignment horizontal="left" vertical="center"/>
      <protection locked="0"/>
    </xf>
    <xf numFmtId="49" fontId="19" fillId="0" borderId="18" xfId="0" applyNumberFormat="1" applyFont="1" applyBorder="1" applyAlignment="1" applyProtection="1">
      <alignment horizontal="center" vertical="center"/>
      <protection locked="0"/>
    </xf>
    <xf numFmtId="49" fontId="4" fillId="5" borderId="50" xfId="0" applyNumberFormat="1" applyFont="1" applyFill="1" applyBorder="1" applyAlignment="1" applyProtection="1">
      <alignment horizontal="left" vertical="center"/>
      <protection locked="0"/>
    </xf>
    <xf numFmtId="49" fontId="4" fillId="5" borderId="57" xfId="0" applyNumberFormat="1" applyFont="1" applyFill="1" applyBorder="1" applyAlignment="1" applyProtection="1">
      <alignment horizontal="left" vertical="center"/>
      <protection locked="0"/>
    </xf>
    <xf numFmtId="49" fontId="4" fillId="5" borderId="29" xfId="0" applyNumberFormat="1" applyFont="1" applyFill="1" applyBorder="1" applyAlignment="1" applyProtection="1">
      <alignment horizontal="left" vertical="center"/>
      <protection locked="0"/>
    </xf>
    <xf numFmtId="49" fontId="4" fillId="5" borderId="21" xfId="0" applyNumberFormat="1" applyFont="1" applyFill="1" applyBorder="1" applyAlignment="1">
      <alignment horizontal="left" vertical="center"/>
    </xf>
    <xf numFmtId="49" fontId="13" fillId="5" borderId="70" xfId="0" applyNumberFormat="1" applyFont="1" applyFill="1" applyBorder="1">
      <alignment vertical="center"/>
    </xf>
    <xf numFmtId="49" fontId="4" fillId="5" borderId="33" xfId="0" applyNumberFormat="1" applyFont="1" applyFill="1" applyBorder="1" applyAlignment="1">
      <alignment horizontal="left" vertical="center"/>
    </xf>
    <xf numFmtId="49" fontId="13" fillId="5" borderId="45" xfId="0" applyNumberFormat="1" applyFont="1" applyFill="1" applyBorder="1">
      <alignment vertical="center"/>
    </xf>
    <xf numFmtId="6" fontId="4" fillId="6" borderId="57" xfId="2" applyFont="1" applyFill="1" applyBorder="1" applyAlignment="1" applyProtection="1">
      <alignment horizontal="center" vertical="center"/>
      <protection locked="0"/>
    </xf>
    <xf numFmtId="6" fontId="4" fillId="6" borderId="29" xfId="2" applyFont="1" applyFill="1" applyBorder="1" applyAlignment="1" applyProtection="1">
      <alignment horizontal="center" vertical="center"/>
      <protection locked="0"/>
    </xf>
    <xf numFmtId="6" fontId="3" fillId="0" borderId="0" xfId="2" applyFont="1" applyAlignment="1">
      <alignment horizontal="right" vertical="center"/>
    </xf>
    <xf numFmtId="6" fontId="4" fillId="6" borderId="21" xfId="2" applyFont="1" applyFill="1" applyBorder="1" applyAlignment="1">
      <alignment horizontal="center" vertical="center"/>
    </xf>
    <xf numFmtId="6" fontId="4" fillId="6" borderId="33" xfId="2" applyFont="1" applyFill="1" applyBorder="1" applyAlignment="1">
      <alignment horizontal="center" vertical="center"/>
    </xf>
    <xf numFmtId="6" fontId="4" fillId="6" borderId="50" xfId="2" applyFont="1" applyFill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56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93" xfId="0" applyFont="1" applyBorder="1" applyAlignment="1" applyProtection="1">
      <alignment horizontal="left" vertical="center" shrinkToFit="1"/>
      <protection locked="0"/>
    </xf>
    <xf numFmtId="181" fontId="4" fillId="4" borderId="94" xfId="0" applyNumberFormat="1" applyFont="1" applyFill="1" applyBorder="1" applyAlignment="1" applyProtection="1">
      <alignment horizontal="center" vertical="center"/>
      <protection locked="0"/>
    </xf>
    <xf numFmtId="0" fontId="14" fillId="0" borderId="95" xfId="0" applyFont="1" applyBorder="1" applyAlignment="1" applyProtection="1">
      <alignment horizontal="center" vertical="center"/>
      <protection locked="0"/>
    </xf>
    <xf numFmtId="0" fontId="14" fillId="0" borderId="96" xfId="0" applyFont="1" applyBorder="1" applyAlignment="1" applyProtection="1">
      <alignment horizontal="center" vertical="center"/>
      <protection locked="0"/>
    </xf>
    <xf numFmtId="0" fontId="4" fillId="0" borderId="95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horizontal="center" vertical="center"/>
      <protection locked="0"/>
    </xf>
    <xf numFmtId="0" fontId="4" fillId="0" borderId="97" xfId="0" applyFont="1" applyBorder="1" applyAlignment="1" applyProtection="1">
      <alignment horizontal="center" vertical="center"/>
      <protection locked="0"/>
    </xf>
    <xf numFmtId="0" fontId="4" fillId="0" borderId="98" xfId="0" applyFont="1" applyBorder="1" applyAlignment="1" applyProtection="1">
      <alignment horizontal="center" vertical="center"/>
      <protection locked="0"/>
    </xf>
    <xf numFmtId="0" fontId="4" fillId="0" borderId="97" xfId="0" applyFont="1" applyBorder="1" applyAlignment="1" applyProtection="1">
      <alignment horizontal="left" vertical="center" wrapText="1"/>
      <protection locked="0"/>
    </xf>
    <xf numFmtId="176" fontId="4" fillId="0" borderId="99" xfId="0" applyNumberFormat="1" applyFont="1" applyBorder="1" applyAlignment="1" applyProtection="1">
      <alignment horizontal="center" vertical="center"/>
      <protection locked="0"/>
    </xf>
    <xf numFmtId="0" fontId="4" fillId="0" borderId="100" xfId="0" applyFont="1" applyBorder="1" applyAlignment="1" applyProtection="1">
      <alignment horizontal="left" vertical="center" shrinkToFit="1"/>
      <protection locked="0"/>
    </xf>
    <xf numFmtId="181" fontId="4" fillId="4" borderId="101" xfId="0" applyNumberFormat="1" applyFont="1" applyFill="1" applyBorder="1" applyAlignment="1" applyProtection="1">
      <alignment horizontal="center" vertical="center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103" xfId="0" applyFont="1" applyBorder="1" applyAlignment="1" applyProtection="1">
      <alignment horizontal="center" vertical="center"/>
      <protection locked="0"/>
    </xf>
    <xf numFmtId="0" fontId="4" fillId="0" borderId="102" xfId="0" applyFont="1" applyBorder="1" applyAlignment="1" applyProtection="1">
      <alignment horizontal="center" vertical="center"/>
      <protection locked="0"/>
    </xf>
    <xf numFmtId="0" fontId="4" fillId="0" borderId="103" xfId="0" applyFont="1" applyBorder="1" applyAlignment="1" applyProtection="1">
      <alignment horizontal="center" vertical="center"/>
      <protection locked="0"/>
    </xf>
    <xf numFmtId="0" fontId="4" fillId="0" borderId="104" xfId="0" applyFont="1" applyBorder="1" applyAlignment="1" applyProtection="1">
      <alignment horizontal="center" vertical="center"/>
      <protection locked="0"/>
    </xf>
    <xf numFmtId="0" fontId="4" fillId="0" borderId="105" xfId="0" applyFont="1" applyBorder="1" applyAlignment="1" applyProtection="1">
      <alignment horizontal="center" vertical="center"/>
      <protection locked="0"/>
    </xf>
    <xf numFmtId="0" fontId="4" fillId="0" borderId="104" xfId="0" applyFont="1" applyBorder="1" applyAlignment="1" applyProtection="1">
      <alignment horizontal="left" vertical="center" wrapText="1"/>
      <protection locked="0"/>
    </xf>
    <xf numFmtId="176" fontId="4" fillId="0" borderId="106" xfId="0" applyNumberFormat="1" applyFont="1" applyBorder="1" applyAlignment="1" applyProtection="1">
      <alignment horizontal="center" vertical="center"/>
      <protection locked="0"/>
    </xf>
    <xf numFmtId="0" fontId="4" fillId="0" borderId="107" xfId="0" applyFont="1" applyBorder="1" applyAlignment="1" applyProtection="1">
      <alignment horizontal="left" vertical="center" shrinkToFit="1"/>
      <protection locked="0"/>
    </xf>
    <xf numFmtId="181" fontId="4" fillId="4" borderId="108" xfId="0" applyNumberFormat="1" applyFont="1" applyFill="1" applyBorder="1" applyAlignment="1" applyProtection="1">
      <alignment horizontal="center" vertical="center"/>
      <protection locked="0"/>
    </xf>
    <xf numFmtId="0" fontId="14" fillId="0" borderId="109" xfId="0" applyFont="1" applyBorder="1" applyAlignment="1" applyProtection="1">
      <alignment horizontal="center" vertical="center"/>
      <protection locked="0"/>
    </xf>
    <xf numFmtId="0" fontId="14" fillId="0" borderId="110" xfId="0" applyFont="1" applyBorder="1" applyAlignment="1" applyProtection="1">
      <alignment horizontal="center" vertical="center"/>
      <protection locked="0"/>
    </xf>
    <xf numFmtId="0" fontId="4" fillId="0" borderId="109" xfId="0" applyFont="1" applyBorder="1" applyAlignment="1" applyProtection="1">
      <alignment horizontal="center" vertical="center"/>
      <protection locked="0"/>
    </xf>
    <xf numFmtId="0" fontId="4" fillId="0" borderId="110" xfId="0" applyFont="1" applyBorder="1" applyAlignment="1" applyProtection="1">
      <alignment horizontal="center" vertical="center"/>
      <protection locked="0"/>
    </xf>
    <xf numFmtId="0" fontId="4" fillId="0" borderId="111" xfId="0" applyFont="1" applyBorder="1" applyAlignment="1" applyProtection="1">
      <alignment horizontal="center" vertical="center"/>
      <protection locked="0"/>
    </xf>
    <xf numFmtId="0" fontId="4" fillId="0" borderId="112" xfId="0" applyFont="1" applyBorder="1" applyAlignment="1" applyProtection="1">
      <alignment horizontal="center" vertical="center"/>
      <protection locked="0"/>
    </xf>
    <xf numFmtId="0" fontId="4" fillId="0" borderId="111" xfId="0" applyFont="1" applyBorder="1" applyAlignment="1" applyProtection="1">
      <alignment horizontal="left" vertical="center" wrapText="1"/>
      <protection locked="0"/>
    </xf>
    <xf numFmtId="176" fontId="4" fillId="0" borderId="113" xfId="0" applyNumberFormat="1" applyFont="1" applyBorder="1" applyAlignment="1" applyProtection="1">
      <alignment horizontal="center" vertical="center"/>
      <protection locked="0"/>
    </xf>
    <xf numFmtId="0" fontId="4" fillId="5" borderId="75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0" borderId="93" xfId="0" applyFont="1" applyBorder="1" applyAlignment="1">
      <alignment horizontal="left" vertical="center"/>
    </xf>
    <xf numFmtId="181" fontId="4" fillId="4" borderId="94" xfId="0" applyNumberFormat="1" applyFont="1" applyFill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97" xfId="0" applyFont="1" applyBorder="1" applyAlignment="1">
      <alignment horizontal="left" vertical="center"/>
    </xf>
    <xf numFmtId="176" fontId="4" fillId="0" borderId="99" xfId="0" applyNumberFormat="1" applyFont="1" applyBorder="1" applyAlignment="1">
      <alignment horizontal="center" vertical="center"/>
    </xf>
    <xf numFmtId="6" fontId="4" fillId="6" borderId="114" xfId="2" applyFont="1" applyFill="1" applyBorder="1" applyAlignment="1">
      <alignment horizontal="center" vertical="center"/>
    </xf>
    <xf numFmtId="0" fontId="4" fillId="0" borderId="100" xfId="0" applyFont="1" applyBorder="1" applyAlignment="1">
      <alignment horizontal="left" vertical="center"/>
    </xf>
    <xf numFmtId="181" fontId="4" fillId="4" borderId="101" xfId="0" applyNumberFormat="1" applyFont="1" applyFill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04" xfId="0" applyFont="1" applyBorder="1" applyAlignment="1">
      <alignment horizontal="left" vertical="center"/>
    </xf>
    <xf numFmtId="176" fontId="4" fillId="0" borderId="106" xfId="0" applyNumberFormat="1" applyFont="1" applyBorder="1" applyAlignment="1">
      <alignment horizontal="center" vertical="center"/>
    </xf>
    <xf numFmtId="6" fontId="4" fillId="6" borderId="115" xfId="2" applyFont="1" applyFill="1" applyBorder="1" applyAlignment="1">
      <alignment horizontal="center" vertical="center"/>
    </xf>
    <xf numFmtId="0" fontId="4" fillId="0" borderId="107" xfId="0" applyFont="1" applyBorder="1" applyAlignment="1">
      <alignment horizontal="left" vertical="center"/>
    </xf>
    <xf numFmtId="181" fontId="4" fillId="4" borderId="108" xfId="0" applyNumberFormat="1" applyFont="1" applyFill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1" xfId="0" applyFont="1" applyBorder="1" applyAlignment="1">
      <alignment horizontal="left" vertical="center"/>
    </xf>
    <xf numFmtId="176" fontId="4" fillId="0" borderId="113" xfId="0" applyNumberFormat="1" applyFont="1" applyBorder="1" applyAlignment="1">
      <alignment horizontal="center" vertical="center"/>
    </xf>
    <xf numFmtId="6" fontId="4" fillId="6" borderId="116" xfId="2" applyFont="1" applyFill="1" applyBorder="1" applyAlignment="1">
      <alignment horizontal="center" vertical="center"/>
    </xf>
    <xf numFmtId="0" fontId="4" fillId="5" borderId="75" xfId="0" applyFont="1" applyFill="1" applyBorder="1" applyAlignment="1" applyProtection="1">
      <alignment horizontal="center" vertical="center"/>
      <protection locked="0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4" fillId="5" borderId="62" xfId="0" applyFont="1" applyFill="1" applyBorder="1" applyAlignment="1" applyProtection="1">
      <alignment horizontal="center" vertical="center"/>
      <protection locked="0"/>
    </xf>
    <xf numFmtId="0" fontId="3" fillId="6" borderId="78" xfId="0" applyFont="1" applyFill="1" applyBorder="1" applyAlignment="1">
      <alignment horizontal="center" vertical="center"/>
    </xf>
    <xf numFmtId="49" fontId="28" fillId="6" borderId="87" xfId="0" applyNumberFormat="1" applyFont="1" applyFill="1" applyBorder="1" applyAlignment="1">
      <alignment horizontal="center" vertical="center" shrinkToFit="1"/>
    </xf>
    <xf numFmtId="6" fontId="4" fillId="6" borderId="114" xfId="2" applyFont="1" applyFill="1" applyBorder="1" applyAlignment="1" applyProtection="1">
      <alignment horizontal="center" vertical="center"/>
      <protection locked="0"/>
    </xf>
    <xf numFmtId="6" fontId="4" fillId="6" borderId="115" xfId="2" applyFont="1" applyFill="1" applyBorder="1" applyAlignment="1" applyProtection="1">
      <alignment horizontal="center" vertical="center"/>
      <protection locked="0"/>
    </xf>
    <xf numFmtId="6" fontId="4" fillId="6" borderId="116" xfId="2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7" fillId="4" borderId="9" xfId="0" applyNumberFormat="1" applyFont="1" applyFill="1" applyBorder="1" applyAlignment="1">
      <alignment horizontal="center" vertical="center"/>
    </xf>
    <xf numFmtId="49" fontId="27" fillId="4" borderId="16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27" fillId="0" borderId="24" xfId="0" applyNumberFormat="1" applyFont="1" applyBorder="1" applyAlignment="1">
      <alignment horizontal="center" vertical="center"/>
    </xf>
    <xf numFmtId="49" fontId="27" fillId="0" borderId="26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9" fillId="0" borderId="23" xfId="0" applyFont="1" applyBorder="1" applyAlignment="1" applyProtection="1">
      <alignment horizontal="center" vertical="center"/>
      <protection locked="0"/>
    </xf>
    <xf numFmtId="0" fontId="3" fillId="5" borderId="78" xfId="0" applyFont="1" applyFill="1" applyBorder="1" applyAlignment="1">
      <alignment horizontal="center" vertical="center" wrapText="1"/>
    </xf>
    <xf numFmtId="0" fontId="3" fillId="5" borderId="7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11" fillId="0" borderId="0" xfId="3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5" borderId="69" xfId="0" applyFont="1" applyFill="1" applyBorder="1" applyAlignment="1">
      <alignment horizontal="left" vertical="center"/>
    </xf>
    <xf numFmtId="0" fontId="7" fillId="5" borderId="70" xfId="0" applyFont="1" applyFill="1" applyBorder="1" applyAlignment="1">
      <alignment horizontal="left" vertical="center"/>
    </xf>
    <xf numFmtId="0" fontId="7" fillId="5" borderId="71" xfId="0" applyFont="1" applyFill="1" applyBorder="1" applyAlignment="1">
      <alignment horizontal="left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 wrapText="1"/>
    </xf>
    <xf numFmtId="49" fontId="3" fillId="4" borderId="66" xfId="0" applyNumberFormat="1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49" fontId="3" fillId="5" borderId="21" xfId="0" applyNumberFormat="1" applyFont="1" applyFill="1" applyBorder="1" applyAlignment="1">
      <alignment horizontal="center" vertical="center"/>
    </xf>
    <xf numFmtId="49" fontId="3" fillId="5" borderId="27" xfId="0" applyNumberFormat="1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49" fontId="3" fillId="4" borderId="80" xfId="0" applyNumberFormat="1" applyFont="1" applyFill="1" applyBorder="1" applyAlignment="1">
      <alignment horizontal="center" vertical="center" wrapText="1"/>
    </xf>
    <xf numFmtId="49" fontId="3" fillId="4" borderId="92" xfId="0" applyNumberFormat="1" applyFont="1" applyFill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49" fontId="3" fillId="5" borderId="28" xfId="0" applyNumberFormat="1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87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97" xfId="0" applyFont="1" applyBorder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111" xfId="0" applyFont="1" applyBorder="1" applyAlignment="1">
      <alignment horizontal="center" vertical="center" shrinkToFit="1"/>
    </xf>
    <xf numFmtId="0" fontId="4" fillId="0" borderId="97" xfId="0" applyFont="1" applyBorder="1" applyAlignment="1" applyProtection="1">
      <alignment horizontal="center" vertical="center" shrinkToFit="1"/>
      <protection locked="0"/>
    </xf>
    <xf numFmtId="0" fontId="4" fillId="0" borderId="104" xfId="0" applyFont="1" applyBorder="1" applyAlignment="1" applyProtection="1">
      <alignment horizontal="center" vertical="center" shrinkToFit="1"/>
      <protection locked="0"/>
    </xf>
    <xf numFmtId="0" fontId="4" fillId="0" borderId="111" xfId="0" applyFont="1" applyBorder="1" applyAlignment="1" applyProtection="1">
      <alignment horizontal="center" vertical="center" shrinkToFit="1"/>
      <protection locked="0"/>
    </xf>
  </cellXfs>
  <cellStyles count="10">
    <cellStyle name="Hyperlink" xfId="9" xr:uid="{BB389A24-42F6-466A-8B18-9F5A85A2F58E}"/>
    <cellStyle name="ハイパーリンク" xfId="3" builtinId="8"/>
    <cellStyle name="ハイパーリンク 2" xfId="7" xr:uid="{1AC3AF81-C43C-42C7-A42D-0668C64A23F7}"/>
    <cellStyle name="ハイパーリンク 3" xfId="6" xr:uid="{51B4AFD5-0798-4AA7-847C-C876FC1D4C48}"/>
    <cellStyle name="桁区切り" xfId="1" builtinId="6"/>
    <cellStyle name="通貨" xfId="2" builtinId="7"/>
    <cellStyle name="標準" xfId="0" builtinId="0"/>
    <cellStyle name="標準 2" xfId="4" xr:uid="{7B549057-FA97-44A5-852E-6D4AF27FBE27}"/>
    <cellStyle name="標準 2 2" xfId="5" xr:uid="{D0362BA2-3541-41F0-8F19-FDA115371CF2}"/>
    <cellStyle name="標準 3" xfId="8" xr:uid="{07E448A8-BEDF-457D-9877-EA659DBB20A7}"/>
  </cellStyles>
  <dxfs count="0"/>
  <tableStyles count="0" defaultTableStyle="TableStyleMedium2" defaultPivotStyle="PivotStyleLight16"/>
  <colors>
    <mruColors>
      <color rgb="FFCCE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31751</xdr:colOff>
      <xdr:row>8</xdr:row>
      <xdr:rowOff>25400</xdr:rowOff>
    </xdr:from>
    <xdr:to>
      <xdr:col>4</xdr:col>
      <xdr:colOff>107951</xdr:colOff>
      <xdr:row>8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4F6C7C1-4C1C-4F24-9841-92630785BB4F}"/>
            </a:ext>
          </a:extLst>
        </xdr:cNvPr>
        <xdr:cNvSpPr/>
      </xdr:nvSpPr>
      <xdr:spPr>
        <a:xfrm>
          <a:off x="1784351" y="1676400"/>
          <a:ext cx="660400" cy="165100"/>
        </a:xfrm>
        <a:prstGeom prst="rect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会員</a:t>
          </a:r>
          <a:r>
            <a:rPr kumimoji="1" lang="en-US" altLang="ja-JP" sz="1100">
              <a:solidFill>
                <a:sysClr val="windowText" lastClr="000000"/>
              </a:solidFill>
            </a:rPr>
            <a:t>No.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590551</xdr:colOff>
      <xdr:row>2</xdr:row>
      <xdr:rowOff>24130</xdr:rowOff>
    </xdr:from>
    <xdr:to>
      <xdr:col>20</xdr:col>
      <xdr:colOff>1225551</xdr:colOff>
      <xdr:row>2</xdr:row>
      <xdr:rowOff>214630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A995FE-FAB1-4A0C-82DF-0F89AB7E2A7D}"/>
            </a:ext>
          </a:extLst>
        </xdr:cNvPr>
        <xdr:cNvSpPr/>
      </xdr:nvSpPr>
      <xdr:spPr>
        <a:xfrm>
          <a:off x="9155431" y="519430"/>
          <a:ext cx="635000" cy="190500"/>
        </a:xfrm>
        <a:prstGeom prst="rect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会員</a:t>
          </a:r>
          <a:r>
            <a:rPr kumimoji="1" lang="en-US" altLang="ja-JP" sz="1100">
              <a:solidFill>
                <a:sysClr val="windowText" lastClr="000000"/>
              </a:solidFill>
            </a:rPr>
            <a:t>No.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590551</xdr:colOff>
      <xdr:row>2</xdr:row>
      <xdr:rowOff>24130</xdr:rowOff>
    </xdr:from>
    <xdr:to>
      <xdr:col>21</xdr:col>
      <xdr:colOff>1225551</xdr:colOff>
      <xdr:row>2</xdr:row>
      <xdr:rowOff>214630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414945D-3DBC-44A7-82A2-7007FCB2476D}"/>
            </a:ext>
          </a:extLst>
        </xdr:cNvPr>
        <xdr:cNvSpPr/>
      </xdr:nvSpPr>
      <xdr:spPr>
        <a:xfrm>
          <a:off x="9155431" y="519430"/>
          <a:ext cx="635000" cy="190500"/>
        </a:xfrm>
        <a:prstGeom prst="rect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会員</a:t>
          </a:r>
          <a:r>
            <a:rPr kumimoji="1" lang="en-US" altLang="ja-JP" sz="1100">
              <a:solidFill>
                <a:sysClr val="windowText" lastClr="000000"/>
              </a:solidFill>
            </a:rPr>
            <a:t>No.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DE1E-DA7B-45C5-80E5-51438BF80C8C}">
  <sheetPr codeName="Sheet1"/>
  <dimension ref="A1:X62"/>
  <sheetViews>
    <sheetView topLeftCell="F1" workbookViewId="0">
      <selection activeCell="U33" sqref="U33"/>
    </sheetView>
  </sheetViews>
  <sheetFormatPr defaultRowHeight="18" x14ac:dyDescent="0.45"/>
  <cols>
    <col min="1" max="1" width="26.19921875" customWidth="1"/>
    <col min="2" max="3" width="8.796875" style="1"/>
    <col min="4" max="4" width="10.3984375" style="1" customWidth="1"/>
    <col min="5" max="5" width="12.19921875" style="1" customWidth="1"/>
    <col min="6" max="9" width="8.796875" style="1"/>
    <col min="10" max="10" width="11.296875" style="1" bestFit="1" customWidth="1"/>
    <col min="11" max="16" width="8.796875" style="1"/>
    <col min="17" max="17" width="3.8984375" style="1" customWidth="1"/>
    <col min="18" max="18" width="9.5" style="1" customWidth="1"/>
    <col min="19" max="19" width="8.796875" style="1"/>
    <col min="20" max="20" width="4.296875" style="1" customWidth="1"/>
    <col min="21" max="21" width="11" style="1" customWidth="1"/>
    <col min="23" max="23" width="4.8984375" style="34" customWidth="1"/>
    <col min="24" max="24" width="24.09765625" customWidth="1"/>
  </cols>
  <sheetData>
    <row r="1" spans="1:24" ht="21.6" x14ac:dyDescent="0.15">
      <c r="A1" s="1" t="s">
        <v>21</v>
      </c>
      <c r="B1" s="1" t="s">
        <v>17</v>
      </c>
      <c r="C1" s="1" t="s">
        <v>18</v>
      </c>
      <c r="D1" s="1" t="s">
        <v>19</v>
      </c>
      <c r="E1" s="1" t="s">
        <v>20</v>
      </c>
      <c r="G1" s="1" t="s">
        <v>37</v>
      </c>
      <c r="H1" s="1" t="s">
        <v>38</v>
      </c>
      <c r="J1" s="3">
        <v>45748</v>
      </c>
      <c r="L1" s="4" t="s">
        <v>42</v>
      </c>
      <c r="M1" s="5" t="s">
        <v>43</v>
      </c>
      <c r="N1" s="5" t="s">
        <v>44</v>
      </c>
      <c r="O1" s="1" t="s">
        <v>45</v>
      </c>
      <c r="Q1" s="1" t="s">
        <v>54</v>
      </c>
      <c r="T1" s="273" t="s">
        <v>57</v>
      </c>
      <c r="U1" s="273"/>
      <c r="W1" s="274" t="s">
        <v>85</v>
      </c>
      <c r="X1" s="275"/>
    </row>
    <row r="2" spans="1:24" x14ac:dyDescent="0.15">
      <c r="A2" s="2" t="s">
        <v>22</v>
      </c>
      <c r="B2" s="2" t="s">
        <v>27</v>
      </c>
      <c r="C2" s="2" t="s">
        <v>32</v>
      </c>
      <c r="D2" s="2" t="s">
        <v>175</v>
      </c>
      <c r="E2" s="2" t="s">
        <v>109</v>
      </c>
      <c r="G2" s="6" t="s">
        <v>114</v>
      </c>
      <c r="H2" s="2" t="s">
        <v>39</v>
      </c>
      <c r="L2" s="7">
        <v>6</v>
      </c>
      <c r="M2" s="8">
        <v>31.5</v>
      </c>
      <c r="N2" s="8">
        <v>3</v>
      </c>
      <c r="O2" s="9">
        <f>M2+N2</f>
        <v>34.5</v>
      </c>
      <c r="Q2" s="10">
        <v>6</v>
      </c>
      <c r="R2" s="10" t="s">
        <v>46</v>
      </c>
      <c r="T2" s="2">
        <v>1</v>
      </c>
      <c r="U2" s="47" t="s">
        <v>107</v>
      </c>
      <c r="W2" s="31">
        <v>0</v>
      </c>
      <c r="X2" s="140" t="s">
        <v>59</v>
      </c>
    </row>
    <row r="3" spans="1:24" x14ac:dyDescent="0.15">
      <c r="A3" s="2" t="s">
        <v>102</v>
      </c>
      <c r="B3" s="2" t="s">
        <v>28</v>
      </c>
      <c r="C3" s="2" t="s">
        <v>31</v>
      </c>
      <c r="D3" s="2" t="s">
        <v>176</v>
      </c>
      <c r="E3" s="2" t="s">
        <v>34</v>
      </c>
      <c r="G3" s="6" t="s">
        <v>116</v>
      </c>
      <c r="H3" s="2" t="s">
        <v>40</v>
      </c>
      <c r="L3" s="7">
        <v>10</v>
      </c>
      <c r="M3" s="8">
        <v>21</v>
      </c>
      <c r="N3" s="8">
        <v>5</v>
      </c>
      <c r="O3" s="9">
        <f t="shared" ref="O3:O62" si="0">M3+N3</f>
        <v>26</v>
      </c>
      <c r="Q3" s="10">
        <v>12</v>
      </c>
      <c r="R3" s="10" t="s">
        <v>46</v>
      </c>
      <c r="T3" s="2">
        <v>2</v>
      </c>
      <c r="U3" s="47" t="s">
        <v>108</v>
      </c>
      <c r="W3" s="32">
        <v>1</v>
      </c>
      <c r="X3" s="2" t="s">
        <v>160</v>
      </c>
    </row>
    <row r="4" spans="1:24" x14ac:dyDescent="0.15">
      <c r="A4" s="2" t="s">
        <v>103</v>
      </c>
      <c r="B4" s="2" t="s">
        <v>29</v>
      </c>
      <c r="D4" s="2" t="s">
        <v>177</v>
      </c>
      <c r="H4" s="2" t="s">
        <v>41</v>
      </c>
      <c r="L4" s="7">
        <v>13</v>
      </c>
      <c r="M4" s="8">
        <v>7</v>
      </c>
      <c r="N4" s="8">
        <v>7</v>
      </c>
      <c r="O4" s="9">
        <f t="shared" si="0"/>
        <v>14</v>
      </c>
      <c r="Q4" s="10">
        <v>15</v>
      </c>
      <c r="R4" s="10" t="s">
        <v>46</v>
      </c>
      <c r="T4" s="2">
        <v>3</v>
      </c>
      <c r="U4" s="47" t="s">
        <v>105</v>
      </c>
      <c r="W4" s="32">
        <v>2</v>
      </c>
      <c r="X4" s="2" t="s">
        <v>161</v>
      </c>
    </row>
    <row r="5" spans="1:24" x14ac:dyDescent="0.15">
      <c r="A5" s="2" t="s">
        <v>25</v>
      </c>
      <c r="B5" s="2"/>
      <c r="H5" s="2" t="s">
        <v>185</v>
      </c>
      <c r="L5" s="7">
        <v>16</v>
      </c>
      <c r="M5" s="8">
        <v>0</v>
      </c>
      <c r="N5" s="8">
        <v>10</v>
      </c>
      <c r="O5" s="9">
        <f t="shared" si="0"/>
        <v>10</v>
      </c>
      <c r="Q5" s="10">
        <v>20</v>
      </c>
      <c r="R5" s="10" t="s">
        <v>47</v>
      </c>
      <c r="T5" s="2">
        <v>4</v>
      </c>
      <c r="U5" s="47" t="s">
        <v>106</v>
      </c>
      <c r="W5" s="32">
        <v>3</v>
      </c>
      <c r="X5" s="14" t="s">
        <v>60</v>
      </c>
    </row>
    <row r="6" spans="1:24" x14ac:dyDescent="0.15">
      <c r="A6" s="2" t="s">
        <v>104</v>
      </c>
      <c r="L6" s="7">
        <v>29</v>
      </c>
      <c r="M6" s="8">
        <v>3.5000000000000003E-2</v>
      </c>
      <c r="N6" s="8">
        <v>10</v>
      </c>
      <c r="O6" s="9">
        <f t="shared" si="0"/>
        <v>10.035</v>
      </c>
      <c r="Q6" s="10">
        <v>30</v>
      </c>
      <c r="R6" s="10" t="s">
        <v>48</v>
      </c>
      <c r="W6" s="32">
        <v>4</v>
      </c>
      <c r="X6" s="14" t="s">
        <v>61</v>
      </c>
    </row>
    <row r="7" spans="1:24" x14ac:dyDescent="0.15">
      <c r="A7" s="1"/>
      <c r="L7" s="7">
        <v>30</v>
      </c>
      <c r="M7" s="8">
        <v>7.0000000000000007E-2</v>
      </c>
      <c r="N7" s="8">
        <v>10</v>
      </c>
      <c r="O7" s="9">
        <f t="shared" si="0"/>
        <v>10.07</v>
      </c>
      <c r="Q7" s="10">
        <v>40</v>
      </c>
      <c r="R7" s="10" t="s">
        <v>49</v>
      </c>
      <c r="W7" s="32">
        <v>5</v>
      </c>
      <c r="X7" s="2" t="s">
        <v>62</v>
      </c>
    </row>
    <row r="8" spans="1:24" x14ac:dyDescent="0.15">
      <c r="A8" s="1"/>
      <c r="B8" s="1" t="s">
        <v>35</v>
      </c>
      <c r="C8" s="1" t="s">
        <v>30</v>
      </c>
      <c r="D8" s="1" t="s">
        <v>33</v>
      </c>
      <c r="E8" s="1" t="s">
        <v>34</v>
      </c>
      <c r="L8" s="7">
        <v>31</v>
      </c>
      <c r="M8" s="8">
        <v>0.14000000000000001</v>
      </c>
      <c r="N8" s="8">
        <v>10</v>
      </c>
      <c r="O8" s="9">
        <f t="shared" si="0"/>
        <v>10.14</v>
      </c>
      <c r="Q8" s="10">
        <v>50</v>
      </c>
      <c r="R8" s="10" t="s">
        <v>50</v>
      </c>
      <c r="W8" s="32">
        <v>6</v>
      </c>
      <c r="X8" s="2" t="s">
        <v>63</v>
      </c>
    </row>
    <row r="9" spans="1:24" x14ac:dyDescent="0.15">
      <c r="A9" s="1" t="s">
        <v>22</v>
      </c>
      <c r="B9" s="22">
        <v>7000</v>
      </c>
      <c r="C9" s="22"/>
      <c r="D9" s="22"/>
      <c r="E9" s="22"/>
      <c r="L9" s="7">
        <v>32</v>
      </c>
      <c r="M9" s="8">
        <v>0.21</v>
      </c>
      <c r="N9" s="8">
        <v>10</v>
      </c>
      <c r="O9" s="9">
        <f t="shared" si="0"/>
        <v>10.210000000000001</v>
      </c>
      <c r="Q9" s="10">
        <v>60</v>
      </c>
      <c r="R9" s="10" t="s">
        <v>51</v>
      </c>
      <c r="W9" s="33">
        <v>7</v>
      </c>
      <c r="X9" s="141" t="s">
        <v>64</v>
      </c>
    </row>
    <row r="10" spans="1:24" x14ac:dyDescent="0.15">
      <c r="A10" s="1" t="s">
        <v>23</v>
      </c>
      <c r="B10" s="22">
        <v>7000</v>
      </c>
      <c r="C10" s="22"/>
      <c r="D10" s="22"/>
      <c r="E10" s="22"/>
      <c r="L10" s="7">
        <v>33</v>
      </c>
      <c r="M10" s="8">
        <v>0.315</v>
      </c>
      <c r="N10" s="8">
        <v>10</v>
      </c>
      <c r="O10" s="9">
        <f t="shared" si="0"/>
        <v>10.315</v>
      </c>
      <c r="Q10" s="10">
        <v>70</v>
      </c>
      <c r="R10" s="10" t="s">
        <v>52</v>
      </c>
      <c r="W10" s="32">
        <v>8</v>
      </c>
      <c r="X10" s="2" t="s">
        <v>65</v>
      </c>
    </row>
    <row r="11" spans="1:24" x14ac:dyDescent="0.15">
      <c r="A11" s="1" t="s">
        <v>24</v>
      </c>
      <c r="B11" s="22">
        <v>7000</v>
      </c>
      <c r="C11" s="22"/>
      <c r="D11" s="22"/>
      <c r="E11" s="22"/>
      <c r="L11" s="7">
        <v>34</v>
      </c>
      <c r="M11" s="8">
        <v>0.42</v>
      </c>
      <c r="N11" s="8">
        <v>10</v>
      </c>
      <c r="O11" s="9">
        <f t="shared" si="0"/>
        <v>10.42</v>
      </c>
      <c r="Q11" s="10">
        <v>75</v>
      </c>
      <c r="R11" s="10" t="s">
        <v>53</v>
      </c>
      <c r="W11" s="32">
        <v>9</v>
      </c>
      <c r="X11" s="2" t="s">
        <v>66</v>
      </c>
    </row>
    <row r="12" spans="1:24" x14ac:dyDescent="0.15">
      <c r="A12" s="1" t="s">
        <v>25</v>
      </c>
      <c r="B12" s="22">
        <v>13000</v>
      </c>
      <c r="C12" s="22"/>
      <c r="D12" s="22"/>
      <c r="E12" s="22"/>
      <c r="L12" s="7">
        <v>35</v>
      </c>
      <c r="M12" s="8">
        <v>0.56000000000000005</v>
      </c>
      <c r="N12" s="8">
        <v>10</v>
      </c>
      <c r="O12" s="9">
        <f t="shared" si="0"/>
        <v>10.56</v>
      </c>
      <c r="Q12" s="10">
        <v>80</v>
      </c>
      <c r="R12" s="10" t="s">
        <v>100</v>
      </c>
      <c r="W12" s="32">
        <v>10</v>
      </c>
      <c r="X12" s="14" t="s">
        <v>67</v>
      </c>
    </row>
    <row r="13" spans="1:24" x14ac:dyDescent="0.15">
      <c r="A13" s="1" t="s">
        <v>26</v>
      </c>
      <c r="B13" s="22">
        <v>21000</v>
      </c>
      <c r="C13" s="22"/>
      <c r="D13" s="22"/>
      <c r="E13" s="22"/>
      <c r="L13" s="7">
        <v>36</v>
      </c>
      <c r="M13" s="8">
        <v>0.7</v>
      </c>
      <c r="N13" s="8">
        <v>10</v>
      </c>
      <c r="O13" s="9">
        <f t="shared" si="0"/>
        <v>10.7</v>
      </c>
      <c r="W13" s="32">
        <v>11</v>
      </c>
      <c r="X13" s="14" t="s">
        <v>68</v>
      </c>
    </row>
    <row r="14" spans="1:24" x14ac:dyDescent="0.15">
      <c r="A14" s="1" t="s">
        <v>32</v>
      </c>
      <c r="B14" s="22"/>
      <c r="C14" s="22"/>
      <c r="D14" s="22">
        <v>500</v>
      </c>
      <c r="E14" s="22">
        <v>1500</v>
      </c>
      <c r="L14" s="7">
        <v>37</v>
      </c>
      <c r="M14" s="8">
        <v>0.875</v>
      </c>
      <c r="N14" s="8">
        <v>10</v>
      </c>
      <c r="O14" s="9">
        <f t="shared" si="0"/>
        <v>10.875</v>
      </c>
      <c r="W14" s="32">
        <v>12</v>
      </c>
      <c r="X14" s="14" t="s">
        <v>69</v>
      </c>
    </row>
    <row r="15" spans="1:24" x14ac:dyDescent="0.15">
      <c r="A15" s="1" t="s">
        <v>31</v>
      </c>
      <c r="B15" s="22"/>
      <c r="C15" s="22"/>
      <c r="D15" s="22">
        <v>500</v>
      </c>
      <c r="E15" s="22">
        <v>500</v>
      </c>
      <c r="L15" s="7">
        <v>38</v>
      </c>
      <c r="M15" s="8">
        <v>1.05</v>
      </c>
      <c r="N15" s="8">
        <v>10</v>
      </c>
      <c r="O15" s="9">
        <f t="shared" si="0"/>
        <v>11.05</v>
      </c>
      <c r="W15" s="32"/>
      <c r="X15" s="2"/>
    </row>
    <row r="16" spans="1:24" x14ac:dyDescent="0.15">
      <c r="A16" s="1"/>
      <c r="L16" s="7">
        <v>39</v>
      </c>
      <c r="M16" s="8">
        <v>1.26</v>
      </c>
      <c r="N16" s="8">
        <v>10</v>
      </c>
      <c r="O16" s="9">
        <f t="shared" si="0"/>
        <v>11.26</v>
      </c>
      <c r="W16" s="32">
        <v>14</v>
      </c>
      <c r="X16" s="14" t="s">
        <v>70</v>
      </c>
    </row>
    <row r="17" spans="1:24" x14ac:dyDescent="0.15">
      <c r="A17" s="1"/>
      <c r="L17" s="7">
        <v>40</v>
      </c>
      <c r="M17" s="8">
        <v>1.47</v>
      </c>
      <c r="N17" s="8">
        <v>10</v>
      </c>
      <c r="O17" s="9">
        <f t="shared" si="0"/>
        <v>11.47</v>
      </c>
      <c r="W17" s="32">
        <v>15</v>
      </c>
      <c r="X17" s="14" t="s">
        <v>71</v>
      </c>
    </row>
    <row r="18" spans="1:24" x14ac:dyDescent="0.15">
      <c r="A18" s="35" t="s">
        <v>173</v>
      </c>
      <c r="B18" s="35" t="s">
        <v>174</v>
      </c>
      <c r="L18" s="7">
        <v>41</v>
      </c>
      <c r="M18" s="8">
        <v>1.7150000000000001</v>
      </c>
      <c r="N18" s="8">
        <v>10</v>
      </c>
      <c r="O18" s="9">
        <f t="shared" si="0"/>
        <v>11.715</v>
      </c>
      <c r="W18" s="32">
        <v>16</v>
      </c>
      <c r="X18" s="2" t="s">
        <v>72</v>
      </c>
    </row>
    <row r="19" spans="1:24" x14ac:dyDescent="0.15">
      <c r="A19" s="21">
        <v>45651</v>
      </c>
      <c r="B19" s="1" t="s">
        <v>88</v>
      </c>
      <c r="L19" s="7">
        <v>42</v>
      </c>
      <c r="M19" s="8">
        <v>1.96</v>
      </c>
      <c r="N19" s="8">
        <v>10</v>
      </c>
      <c r="O19" s="9">
        <f t="shared" si="0"/>
        <v>11.96</v>
      </c>
      <c r="W19" s="32">
        <v>17</v>
      </c>
      <c r="X19" s="14" t="s">
        <v>73</v>
      </c>
    </row>
    <row r="20" spans="1:24" x14ac:dyDescent="0.15">
      <c r="A20" s="21">
        <v>45683</v>
      </c>
      <c r="B20" s="1" t="s">
        <v>98</v>
      </c>
      <c r="L20" s="7">
        <v>43</v>
      </c>
      <c r="M20" s="8">
        <v>2.2400000000000002</v>
      </c>
      <c r="N20" s="8">
        <v>10</v>
      </c>
      <c r="O20" s="9">
        <f t="shared" si="0"/>
        <v>12.24</v>
      </c>
      <c r="W20" s="32">
        <v>18</v>
      </c>
      <c r="X20" s="2" t="s">
        <v>74</v>
      </c>
    </row>
    <row r="21" spans="1:24" x14ac:dyDescent="0.15">
      <c r="A21" s="1"/>
      <c r="L21" s="7">
        <v>44</v>
      </c>
      <c r="M21" s="8">
        <v>2.52</v>
      </c>
      <c r="N21" s="8">
        <v>10</v>
      </c>
      <c r="O21" s="9">
        <f t="shared" si="0"/>
        <v>12.52</v>
      </c>
      <c r="W21" s="32">
        <v>19</v>
      </c>
      <c r="X21" s="14" t="s">
        <v>75</v>
      </c>
    </row>
    <row r="22" spans="1:24" x14ac:dyDescent="0.15">
      <c r="A22" s="1" t="s">
        <v>99</v>
      </c>
      <c r="L22" s="7">
        <v>45</v>
      </c>
      <c r="M22" s="8">
        <v>2.835</v>
      </c>
      <c r="N22" s="8">
        <v>10</v>
      </c>
      <c r="O22" s="9">
        <f t="shared" si="0"/>
        <v>12.835000000000001</v>
      </c>
      <c r="W22" s="32">
        <v>20</v>
      </c>
      <c r="X22" s="14" t="s">
        <v>76</v>
      </c>
    </row>
    <row r="23" spans="1:24" x14ac:dyDescent="0.15">
      <c r="A23" s="1" t="s">
        <v>170</v>
      </c>
      <c r="L23" s="7">
        <v>46</v>
      </c>
      <c r="M23" s="8">
        <v>3.15</v>
      </c>
      <c r="N23" s="8">
        <v>10</v>
      </c>
      <c r="O23" s="9">
        <f t="shared" si="0"/>
        <v>13.15</v>
      </c>
      <c r="W23" s="32">
        <v>21</v>
      </c>
      <c r="X23" s="2" t="s">
        <v>77</v>
      </c>
    </row>
    <row r="24" spans="1:24" x14ac:dyDescent="0.15">
      <c r="L24" s="7">
        <v>47</v>
      </c>
      <c r="M24" s="8">
        <v>3.5</v>
      </c>
      <c r="N24" s="8">
        <v>10</v>
      </c>
      <c r="O24" s="9">
        <f t="shared" si="0"/>
        <v>13.5</v>
      </c>
      <c r="W24" s="32">
        <v>22</v>
      </c>
      <c r="X24" s="14" t="s">
        <v>186</v>
      </c>
    </row>
    <row r="25" spans="1:24" x14ac:dyDescent="0.15">
      <c r="L25" s="7">
        <v>48</v>
      </c>
      <c r="M25" s="8">
        <v>3.85</v>
      </c>
      <c r="N25" s="8">
        <v>10</v>
      </c>
      <c r="O25" s="9">
        <f t="shared" si="0"/>
        <v>13.85</v>
      </c>
      <c r="W25" s="32">
        <v>23</v>
      </c>
      <c r="X25" s="14" t="s">
        <v>78</v>
      </c>
    </row>
    <row r="26" spans="1:24" x14ac:dyDescent="0.15">
      <c r="L26" s="7">
        <v>49</v>
      </c>
      <c r="M26" s="8">
        <v>4.2350000000000003</v>
      </c>
      <c r="N26" s="8">
        <v>10</v>
      </c>
      <c r="O26" s="9">
        <f t="shared" si="0"/>
        <v>14.234999999999999</v>
      </c>
      <c r="W26" s="32">
        <v>24</v>
      </c>
      <c r="X26" s="2" t="s">
        <v>79</v>
      </c>
    </row>
    <row r="27" spans="1:24" x14ac:dyDescent="0.15">
      <c r="L27" s="7">
        <v>50</v>
      </c>
      <c r="M27" s="8">
        <v>4.62</v>
      </c>
      <c r="N27" s="8">
        <v>10</v>
      </c>
      <c r="O27" s="9">
        <f t="shared" si="0"/>
        <v>14.620000000000001</v>
      </c>
      <c r="W27" s="32">
        <v>25</v>
      </c>
      <c r="X27" s="2" t="s">
        <v>80</v>
      </c>
    </row>
    <row r="28" spans="1:24" x14ac:dyDescent="0.15">
      <c r="L28" s="7">
        <v>51</v>
      </c>
      <c r="M28" s="8">
        <v>5.04</v>
      </c>
      <c r="N28" s="8">
        <v>10</v>
      </c>
      <c r="O28" s="9">
        <f t="shared" si="0"/>
        <v>15.04</v>
      </c>
      <c r="W28" s="32">
        <v>26</v>
      </c>
      <c r="X28" s="2" t="s">
        <v>162</v>
      </c>
    </row>
    <row r="29" spans="1:24" x14ac:dyDescent="0.15">
      <c r="L29" s="7">
        <v>52</v>
      </c>
      <c r="M29" s="8">
        <v>5.46</v>
      </c>
      <c r="N29" s="8">
        <v>10</v>
      </c>
      <c r="O29" s="9">
        <f t="shared" si="0"/>
        <v>15.46</v>
      </c>
      <c r="W29" s="32">
        <v>27</v>
      </c>
      <c r="X29" s="13" t="s">
        <v>81</v>
      </c>
    </row>
    <row r="30" spans="1:24" x14ac:dyDescent="0.15">
      <c r="L30" s="7">
        <v>53</v>
      </c>
      <c r="M30" s="8">
        <v>5.915</v>
      </c>
      <c r="N30" s="8">
        <v>10</v>
      </c>
      <c r="O30" s="9">
        <f t="shared" si="0"/>
        <v>15.914999999999999</v>
      </c>
      <c r="W30" s="32">
        <v>28</v>
      </c>
      <c r="X30" s="15" t="s">
        <v>163</v>
      </c>
    </row>
    <row r="31" spans="1:24" x14ac:dyDescent="0.15">
      <c r="L31" s="7">
        <v>54</v>
      </c>
      <c r="M31" s="8">
        <v>6.37</v>
      </c>
      <c r="N31" s="8">
        <v>10</v>
      </c>
      <c r="O31" s="9">
        <f t="shared" si="0"/>
        <v>16.37</v>
      </c>
      <c r="W31" s="32">
        <v>29</v>
      </c>
      <c r="X31" s="15" t="s">
        <v>82</v>
      </c>
    </row>
    <row r="32" spans="1:24" x14ac:dyDescent="0.15">
      <c r="L32" s="7">
        <v>55</v>
      </c>
      <c r="M32" s="8">
        <v>6.86</v>
      </c>
      <c r="N32" s="8">
        <v>10</v>
      </c>
      <c r="O32" s="9">
        <f t="shared" si="0"/>
        <v>16.86</v>
      </c>
      <c r="W32" s="32">
        <v>30</v>
      </c>
      <c r="X32" s="13" t="s">
        <v>83</v>
      </c>
    </row>
    <row r="33" spans="12:24" x14ac:dyDescent="0.15">
      <c r="L33" s="7">
        <v>56</v>
      </c>
      <c r="M33" s="8">
        <v>7.35</v>
      </c>
      <c r="N33" s="8">
        <v>10</v>
      </c>
      <c r="O33" s="9">
        <f t="shared" si="0"/>
        <v>17.350000000000001</v>
      </c>
      <c r="W33" s="32">
        <v>31</v>
      </c>
      <c r="X33" s="13" t="s">
        <v>84</v>
      </c>
    </row>
    <row r="34" spans="12:24" x14ac:dyDescent="0.15">
      <c r="L34" s="7">
        <v>57</v>
      </c>
      <c r="M34" s="8">
        <v>7.875</v>
      </c>
      <c r="N34" s="8">
        <v>10</v>
      </c>
      <c r="O34" s="9">
        <f t="shared" si="0"/>
        <v>17.875</v>
      </c>
      <c r="W34" s="32">
        <v>32</v>
      </c>
      <c r="X34" s="15" t="s">
        <v>164</v>
      </c>
    </row>
    <row r="35" spans="12:24" x14ac:dyDescent="0.15">
      <c r="L35" s="7">
        <v>58</v>
      </c>
      <c r="M35" s="8">
        <v>8.4</v>
      </c>
      <c r="N35" s="8">
        <v>10</v>
      </c>
      <c r="O35" s="9">
        <f t="shared" si="0"/>
        <v>18.399999999999999</v>
      </c>
      <c r="W35" s="32" t="s">
        <v>171</v>
      </c>
      <c r="X35" s="15" t="s">
        <v>187</v>
      </c>
    </row>
    <row r="36" spans="12:24" x14ac:dyDescent="0.15">
      <c r="L36" s="7">
        <v>59</v>
      </c>
      <c r="M36" s="8">
        <v>8.9600000000000009</v>
      </c>
      <c r="N36" s="8">
        <v>10</v>
      </c>
      <c r="O36" s="9">
        <f t="shared" si="0"/>
        <v>18.96</v>
      </c>
    </row>
    <row r="37" spans="12:24" x14ac:dyDescent="0.15">
      <c r="L37" s="7">
        <v>60</v>
      </c>
      <c r="M37" s="8">
        <v>9.52</v>
      </c>
      <c r="N37" s="8">
        <v>10</v>
      </c>
      <c r="O37" s="9">
        <f t="shared" si="0"/>
        <v>19.52</v>
      </c>
    </row>
    <row r="38" spans="12:24" x14ac:dyDescent="0.15">
      <c r="L38" s="7">
        <v>61</v>
      </c>
      <c r="M38" s="8">
        <v>10.115</v>
      </c>
      <c r="N38" s="8">
        <v>10</v>
      </c>
      <c r="O38" s="9">
        <f t="shared" si="0"/>
        <v>20.115000000000002</v>
      </c>
    </row>
    <row r="39" spans="12:24" x14ac:dyDescent="0.15">
      <c r="L39" s="7">
        <v>62</v>
      </c>
      <c r="M39" s="8">
        <v>10.71</v>
      </c>
      <c r="N39" s="8">
        <v>10</v>
      </c>
      <c r="O39" s="9">
        <f t="shared" si="0"/>
        <v>20.71</v>
      </c>
    </row>
    <row r="40" spans="12:24" x14ac:dyDescent="0.15">
      <c r="L40" s="7">
        <v>63</v>
      </c>
      <c r="M40" s="8">
        <v>11.34</v>
      </c>
      <c r="N40" s="8">
        <v>10</v>
      </c>
      <c r="O40" s="9">
        <f t="shared" si="0"/>
        <v>21.34</v>
      </c>
    </row>
    <row r="41" spans="12:24" x14ac:dyDescent="0.15">
      <c r="L41" s="7">
        <v>64</v>
      </c>
      <c r="M41" s="8">
        <v>11.97</v>
      </c>
      <c r="N41" s="8">
        <v>10</v>
      </c>
      <c r="O41" s="9">
        <f t="shared" si="0"/>
        <v>21.97</v>
      </c>
    </row>
    <row r="42" spans="12:24" x14ac:dyDescent="0.15">
      <c r="L42" s="7">
        <v>65</v>
      </c>
      <c r="M42" s="8">
        <v>12.635</v>
      </c>
      <c r="N42" s="8">
        <v>10</v>
      </c>
      <c r="O42" s="9">
        <f t="shared" si="0"/>
        <v>22.634999999999998</v>
      </c>
    </row>
    <row r="43" spans="12:24" x14ac:dyDescent="0.15">
      <c r="L43" s="7">
        <v>66</v>
      </c>
      <c r="M43" s="8">
        <v>13.3</v>
      </c>
      <c r="N43" s="8">
        <v>10</v>
      </c>
      <c r="O43" s="9">
        <f t="shared" si="0"/>
        <v>23.3</v>
      </c>
    </row>
    <row r="44" spans="12:24" x14ac:dyDescent="0.15">
      <c r="L44" s="7">
        <v>67</v>
      </c>
      <c r="M44" s="8">
        <v>14</v>
      </c>
      <c r="N44" s="8">
        <v>10</v>
      </c>
      <c r="O44" s="9">
        <f t="shared" si="0"/>
        <v>24</v>
      </c>
    </row>
    <row r="45" spans="12:24" x14ac:dyDescent="0.15">
      <c r="L45" s="7">
        <v>68</v>
      </c>
      <c r="M45" s="8">
        <v>14.7</v>
      </c>
      <c r="N45" s="8">
        <v>10</v>
      </c>
      <c r="O45" s="9">
        <f t="shared" si="0"/>
        <v>24.7</v>
      </c>
    </row>
    <row r="46" spans="12:24" x14ac:dyDescent="0.15">
      <c r="L46" s="7">
        <v>69</v>
      </c>
      <c r="M46" s="8">
        <v>15.47</v>
      </c>
      <c r="N46" s="8">
        <v>10</v>
      </c>
      <c r="O46" s="9">
        <f t="shared" si="0"/>
        <v>25.47</v>
      </c>
    </row>
    <row r="47" spans="12:24" x14ac:dyDescent="0.15">
      <c r="L47" s="7">
        <v>70</v>
      </c>
      <c r="M47" s="8">
        <v>16.170000000000002</v>
      </c>
      <c r="N47" s="8">
        <v>10</v>
      </c>
      <c r="O47" s="9">
        <f t="shared" si="0"/>
        <v>26.17</v>
      </c>
    </row>
    <row r="48" spans="12:24" x14ac:dyDescent="0.15">
      <c r="L48" s="7">
        <v>71</v>
      </c>
      <c r="M48" s="8">
        <v>16.940000000000001</v>
      </c>
      <c r="N48" s="8">
        <v>10</v>
      </c>
      <c r="O48" s="9">
        <f t="shared" si="0"/>
        <v>26.94</v>
      </c>
    </row>
    <row r="49" spans="12:15" x14ac:dyDescent="0.15">
      <c r="L49" s="7">
        <v>72</v>
      </c>
      <c r="M49" s="8">
        <v>17.7</v>
      </c>
      <c r="N49" s="8">
        <v>10</v>
      </c>
      <c r="O49" s="9">
        <f t="shared" si="0"/>
        <v>27.7</v>
      </c>
    </row>
    <row r="50" spans="12:15" x14ac:dyDescent="0.15">
      <c r="L50" s="7">
        <v>73</v>
      </c>
      <c r="M50" s="8">
        <v>18.515000000000001</v>
      </c>
      <c r="N50" s="8">
        <v>10</v>
      </c>
      <c r="O50" s="9">
        <f t="shared" si="0"/>
        <v>28.515000000000001</v>
      </c>
    </row>
    <row r="51" spans="12:15" x14ac:dyDescent="0.15">
      <c r="L51" s="7">
        <v>74</v>
      </c>
      <c r="M51" s="8">
        <v>19.32</v>
      </c>
      <c r="N51" s="8">
        <v>10</v>
      </c>
      <c r="O51" s="9">
        <f t="shared" si="0"/>
        <v>29.32</v>
      </c>
    </row>
    <row r="52" spans="12:15" x14ac:dyDescent="0.15">
      <c r="L52" s="7">
        <v>75</v>
      </c>
      <c r="M52" s="8">
        <v>20.16</v>
      </c>
      <c r="N52" s="8">
        <v>10</v>
      </c>
      <c r="O52" s="9">
        <f t="shared" si="0"/>
        <v>30.16</v>
      </c>
    </row>
    <row r="53" spans="12:15" x14ac:dyDescent="0.15">
      <c r="L53" s="7">
        <v>76</v>
      </c>
      <c r="M53" s="8">
        <v>21</v>
      </c>
      <c r="N53" s="8">
        <v>10</v>
      </c>
      <c r="O53" s="9">
        <f t="shared" si="0"/>
        <v>31</v>
      </c>
    </row>
    <row r="54" spans="12:15" x14ac:dyDescent="0.15">
      <c r="L54" s="7">
        <v>77</v>
      </c>
      <c r="M54" s="8">
        <v>21.875</v>
      </c>
      <c r="N54" s="8">
        <v>10</v>
      </c>
      <c r="O54" s="9">
        <f t="shared" si="0"/>
        <v>31.875</v>
      </c>
    </row>
    <row r="55" spans="12:15" x14ac:dyDescent="0.15">
      <c r="L55" s="7">
        <v>78</v>
      </c>
      <c r="M55" s="8">
        <v>22.75</v>
      </c>
      <c r="N55" s="8">
        <v>10</v>
      </c>
      <c r="O55" s="9">
        <f t="shared" si="0"/>
        <v>32.75</v>
      </c>
    </row>
    <row r="56" spans="12:15" x14ac:dyDescent="0.15">
      <c r="L56" s="7">
        <v>79</v>
      </c>
      <c r="M56" s="8">
        <v>23.66</v>
      </c>
      <c r="N56" s="8">
        <v>10</v>
      </c>
      <c r="O56" s="9">
        <f t="shared" si="0"/>
        <v>33.659999999999997</v>
      </c>
    </row>
    <row r="57" spans="12:15" x14ac:dyDescent="0.15">
      <c r="L57" s="11">
        <v>80</v>
      </c>
      <c r="M57" s="12">
        <f t="shared" ref="M57:M62" si="1">M56+0.945</f>
        <v>24.605</v>
      </c>
      <c r="N57" s="8">
        <v>10</v>
      </c>
      <c r="O57" s="9">
        <f t="shared" si="0"/>
        <v>34.605000000000004</v>
      </c>
    </row>
    <row r="58" spans="12:15" x14ac:dyDescent="0.15">
      <c r="L58" s="11">
        <v>81</v>
      </c>
      <c r="M58" s="12">
        <f t="shared" si="1"/>
        <v>25.55</v>
      </c>
      <c r="N58" s="8">
        <v>10</v>
      </c>
      <c r="O58" s="9">
        <f t="shared" si="0"/>
        <v>35.549999999999997</v>
      </c>
    </row>
    <row r="59" spans="12:15" x14ac:dyDescent="0.15">
      <c r="L59" s="11">
        <v>82</v>
      </c>
      <c r="M59" s="12">
        <f t="shared" si="1"/>
        <v>26.495000000000001</v>
      </c>
      <c r="N59" s="8">
        <v>10</v>
      </c>
      <c r="O59" s="9">
        <f t="shared" si="0"/>
        <v>36.495000000000005</v>
      </c>
    </row>
    <row r="60" spans="12:15" x14ac:dyDescent="0.15">
      <c r="L60" s="11">
        <v>83</v>
      </c>
      <c r="M60" s="12">
        <f t="shared" si="1"/>
        <v>27.44</v>
      </c>
      <c r="N60" s="8">
        <v>10</v>
      </c>
      <c r="O60" s="9">
        <f t="shared" si="0"/>
        <v>37.44</v>
      </c>
    </row>
    <row r="61" spans="12:15" x14ac:dyDescent="0.15">
      <c r="L61" s="11">
        <v>84</v>
      </c>
      <c r="M61" s="12">
        <f t="shared" si="1"/>
        <v>28.385000000000002</v>
      </c>
      <c r="N61" s="8">
        <v>10</v>
      </c>
      <c r="O61" s="9">
        <f t="shared" si="0"/>
        <v>38.385000000000005</v>
      </c>
    </row>
    <row r="62" spans="12:15" x14ac:dyDescent="0.15">
      <c r="L62" s="11">
        <v>85</v>
      </c>
      <c r="M62" s="12">
        <f t="shared" si="1"/>
        <v>29.330000000000002</v>
      </c>
      <c r="N62" s="8">
        <v>10</v>
      </c>
      <c r="O62" s="9">
        <f t="shared" si="0"/>
        <v>39.33</v>
      </c>
    </row>
  </sheetData>
  <mergeCells count="2">
    <mergeCell ref="T1:U1"/>
    <mergeCell ref="W1:X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3916-9C21-4DF9-9359-26FF3DE59F84}">
  <sheetPr codeName="Sheet2">
    <tabColor rgb="FF00B0F0"/>
    <pageSetUpPr fitToPage="1"/>
  </sheetPr>
  <dimension ref="A1:Q18"/>
  <sheetViews>
    <sheetView showGridLines="0" tabSelected="1" workbookViewId="0">
      <selection activeCell="H6" sqref="H6"/>
    </sheetView>
  </sheetViews>
  <sheetFormatPr defaultColWidth="8.796875" defaultRowHeight="18" x14ac:dyDescent="0.45"/>
  <cols>
    <col min="1" max="5" width="7.69921875" style="92" customWidth="1"/>
    <col min="6" max="6" width="8.69921875" style="92" customWidth="1"/>
    <col min="7" max="7" width="26.296875" style="92" customWidth="1"/>
    <col min="8" max="9" width="22.09765625" style="92" customWidth="1"/>
    <col min="10" max="11" width="14.69921875" style="92" customWidth="1"/>
    <col min="12" max="17" width="8.796875" style="95" hidden="1" customWidth="1"/>
    <col min="18" max="18" width="0" style="95" hidden="1" customWidth="1"/>
    <col min="19" max="16384" width="8.796875" style="95"/>
  </cols>
  <sheetData>
    <row r="1" spans="1:12" ht="23.4" x14ac:dyDescent="0.45">
      <c r="A1" s="91" t="str">
        <f>データ!$A$18&amp;" 兼 "&amp;データ!$B$18&amp;" 申込書"</f>
        <v>横浜インドアローイング大会 兼 全国インドアローイングB大会・横浜 申込書</v>
      </c>
      <c r="I1" s="93"/>
      <c r="J1" s="93" t="str">
        <f>TEXT(データ!$A$19,"m/d（aaa）")&amp;" 必着"</f>
        <v>12/25(水) 必着</v>
      </c>
      <c r="K1" s="94" t="s">
        <v>94</v>
      </c>
    </row>
    <row r="2" spans="1:12" ht="7.5" customHeight="1" x14ac:dyDescent="0.45">
      <c r="I2" s="48"/>
    </row>
    <row r="3" spans="1:12" ht="16.95" customHeight="1" x14ac:dyDescent="0.45">
      <c r="A3" s="96"/>
      <c r="B3" s="97"/>
      <c r="C3" s="89"/>
      <c r="E3" s="95"/>
      <c r="I3" s="48"/>
    </row>
    <row r="4" spans="1:12" ht="16.95" customHeight="1" thickBot="1" x14ac:dyDescent="0.5">
      <c r="A4" s="89" t="s">
        <v>153</v>
      </c>
      <c r="B4" s="89" t="s">
        <v>58</v>
      </c>
    </row>
    <row r="5" spans="1:12" ht="16.95" customHeight="1" x14ac:dyDescent="0.45">
      <c r="A5" s="98" t="s">
        <v>0</v>
      </c>
      <c r="B5" s="286" t="s">
        <v>55</v>
      </c>
      <c r="C5" s="287"/>
      <c r="D5" s="287"/>
      <c r="E5" s="287"/>
      <c r="F5" s="288"/>
      <c r="G5" s="48"/>
      <c r="H5" s="99" t="s">
        <v>2</v>
      </c>
    </row>
    <row r="6" spans="1:12" ht="21" customHeight="1" thickBot="1" x14ac:dyDescent="0.5">
      <c r="A6" s="114" t="str">
        <f>IFERROR(INDEX(団体No,MATCH($B$6,団体名,0)),"")</f>
        <v/>
      </c>
      <c r="B6" s="289"/>
      <c r="C6" s="290"/>
      <c r="D6" s="290"/>
      <c r="E6" s="290"/>
      <c r="F6" s="291"/>
      <c r="H6" s="100"/>
      <c r="I6" s="101"/>
    </row>
    <row r="7" spans="1:12" ht="10.050000000000001" customHeight="1" x14ac:dyDescent="0.45">
      <c r="B7" s="89"/>
      <c r="H7" s="94" t="s">
        <v>188</v>
      </c>
    </row>
    <row r="8" spans="1:12" ht="16.95" customHeight="1" x14ac:dyDescent="0.45">
      <c r="A8" s="90" t="s">
        <v>172</v>
      </c>
    </row>
    <row r="9" spans="1:12" ht="16.95" customHeight="1" thickBot="1" x14ac:dyDescent="0.5">
      <c r="A9" s="89" t="s">
        <v>151</v>
      </c>
    </row>
    <row r="10" spans="1:12" ht="16.95" customHeight="1" x14ac:dyDescent="0.45">
      <c r="A10" s="280" t="s">
        <v>89</v>
      </c>
      <c r="B10" s="278" t="s">
        <v>3</v>
      </c>
      <c r="C10" s="278"/>
      <c r="D10" s="278" t="s">
        <v>4</v>
      </c>
      <c r="E10" s="278"/>
      <c r="F10" s="278" t="s">
        <v>5</v>
      </c>
      <c r="G10" s="284" t="s">
        <v>6</v>
      </c>
      <c r="H10" s="278" t="s">
        <v>7</v>
      </c>
      <c r="I10" s="278" t="s">
        <v>8</v>
      </c>
      <c r="J10" s="282" t="s">
        <v>9</v>
      </c>
      <c r="K10" s="276" t="s">
        <v>10</v>
      </c>
    </row>
    <row r="11" spans="1:12" ht="16.95" customHeight="1" x14ac:dyDescent="0.45">
      <c r="A11" s="281"/>
      <c r="B11" s="102" t="s">
        <v>12</v>
      </c>
      <c r="C11" s="103" t="s">
        <v>13</v>
      </c>
      <c r="D11" s="102" t="s">
        <v>12</v>
      </c>
      <c r="E11" s="103" t="s">
        <v>13</v>
      </c>
      <c r="F11" s="279"/>
      <c r="G11" s="285"/>
      <c r="H11" s="279"/>
      <c r="I11" s="279"/>
      <c r="J11" s="283"/>
      <c r="K11" s="277"/>
    </row>
    <row r="12" spans="1:12" ht="21" customHeight="1" thickBot="1" x14ac:dyDescent="0.5">
      <c r="A12" s="104"/>
      <c r="B12" s="179"/>
      <c r="C12" s="179"/>
      <c r="D12" s="179"/>
      <c r="E12" s="179"/>
      <c r="F12" s="179"/>
      <c r="G12" s="180"/>
      <c r="H12" s="181"/>
      <c r="I12" s="181"/>
      <c r="J12" s="179"/>
      <c r="K12" s="182"/>
    </row>
    <row r="13" spans="1:12" ht="10.050000000000001" customHeight="1" x14ac:dyDescent="0.45">
      <c r="K13" s="105" t="s">
        <v>86</v>
      </c>
    </row>
    <row r="14" spans="1:12" ht="16.95" customHeight="1" thickBot="1" x14ac:dyDescent="0.5">
      <c r="A14" s="90" t="s">
        <v>15</v>
      </c>
      <c r="I14" s="92" t="s">
        <v>95</v>
      </c>
    </row>
    <row r="15" spans="1:12" ht="16.95" customHeight="1" x14ac:dyDescent="0.15">
      <c r="A15" s="98" t="s">
        <v>1</v>
      </c>
      <c r="B15" s="292" t="s">
        <v>101</v>
      </c>
      <c r="C15" s="293"/>
      <c r="D15" s="293"/>
      <c r="E15" s="292" t="s">
        <v>56</v>
      </c>
      <c r="F15" s="294"/>
      <c r="G15" s="106" t="s">
        <v>87</v>
      </c>
      <c r="H15" s="46"/>
      <c r="I15" s="46" t="s">
        <v>96</v>
      </c>
      <c r="L15" s="92"/>
    </row>
    <row r="16" spans="1:12" ht="21" customHeight="1" thickBot="1" x14ac:dyDescent="0.2">
      <c r="A16" s="107"/>
      <c r="B16" s="289"/>
      <c r="C16" s="290"/>
      <c r="D16" s="290"/>
      <c r="E16" s="289"/>
      <c r="F16" s="295"/>
      <c r="G16" s="108"/>
      <c r="H16" s="46"/>
      <c r="I16" s="46" t="s">
        <v>97</v>
      </c>
      <c r="L16" s="92"/>
    </row>
    <row r="17" spans="1:1" ht="10.050000000000001" customHeight="1" x14ac:dyDescent="0.45"/>
    <row r="18" spans="1:1" ht="16.95" customHeight="1" x14ac:dyDescent="0.45">
      <c r="A18" s="90" t="s">
        <v>178</v>
      </c>
    </row>
  </sheetData>
  <sheetProtection algorithmName="SHA-512" hashValue="fQ0PhnzNRrQWodl84wzEIyQ0Q3WCvfIlNu0PBahhRaI+gyZUlxt1iyFhUMgKpkUbhn8puslFypTAYrzGAHjulw==" saltValue="+BWHX1j9RdJ4tYhyYa4pIQ==" spinCount="100000" sheet="1" selectLockedCells="1"/>
  <mergeCells count="15">
    <mergeCell ref="B5:F5"/>
    <mergeCell ref="B6:F6"/>
    <mergeCell ref="B15:D15"/>
    <mergeCell ref="B16:D16"/>
    <mergeCell ref="E15:F15"/>
    <mergeCell ref="E16:F16"/>
    <mergeCell ref="K10:K11"/>
    <mergeCell ref="H10:H11"/>
    <mergeCell ref="A10:A11"/>
    <mergeCell ref="B10:C10"/>
    <mergeCell ref="D10:E10"/>
    <mergeCell ref="F10:F11"/>
    <mergeCell ref="I10:I11"/>
    <mergeCell ref="J10:J11"/>
    <mergeCell ref="G10:G11"/>
  </mergeCells>
  <phoneticPr fontId="2"/>
  <dataValidations count="4">
    <dataValidation imeMode="fullKatakana" allowBlank="1" showInputMessage="1" showErrorMessage="1" sqref="D12:E12" xr:uid="{3A76A150-E59B-4D1F-B43A-1B72FFDAD1BB}"/>
    <dataValidation imeMode="disabled" allowBlank="1" showInputMessage="1" showErrorMessage="1" sqref="F12 H12:K12 A6 A12 G16 H6 A16" xr:uid="{064DAAAE-B919-4786-8825-BC2469021403}"/>
    <dataValidation type="list" allowBlank="1" showInputMessage="1" sqref="B6:F6" xr:uid="{B5CE18E1-04BF-44EE-AE25-AD88D8933482}">
      <formula1>団体名</formula1>
    </dataValidation>
    <dataValidation type="list" allowBlank="1" showInputMessage="1" showErrorMessage="1" sqref="B3" xr:uid="{B95574E3-4596-48A6-9AA8-95E2988AFAE9}">
      <formula1>"未,済"</formula1>
    </dataValidation>
  </dataValidations>
  <pageMargins left="0.7" right="0.7" top="0.75" bottom="0.75" header="0.3" footer="0.3"/>
  <pageSetup paperSize="9" scale="66" fitToHeight="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55BC-27EE-4422-89FC-336881234352}">
  <sheetPr codeName="Sheet4">
    <tabColor rgb="FFFF0000"/>
    <outlinePr applyStyles="1" summaryBelow="0" summaryRight="0"/>
    <pageSetUpPr fitToPage="1"/>
  </sheetPr>
  <dimension ref="A1:AA30"/>
  <sheetViews>
    <sheetView showGridLines="0" zoomScaleNormal="100" workbookViewId="0">
      <selection activeCell="Q18" sqref="Q18"/>
    </sheetView>
  </sheetViews>
  <sheetFormatPr defaultColWidth="8.796875" defaultRowHeight="13.2" x14ac:dyDescent="0.45"/>
  <cols>
    <col min="1" max="1" width="2.69921875" style="18" customWidth="1"/>
    <col min="2" max="2" width="5.8984375" style="36" customWidth="1"/>
    <col min="3" max="6" width="7.69921875" style="36" customWidth="1"/>
    <col min="7" max="8" width="4.69921875" style="36" customWidth="1"/>
    <col min="9" max="10" width="3.69921875" style="36" customWidth="1"/>
    <col min="11" max="12" width="4.69921875" style="36" customWidth="1"/>
    <col min="13" max="13" width="6.69921875" style="36" customWidth="1"/>
    <col min="14" max="15" width="20.69921875" style="36" customWidth="1"/>
    <col min="16" max="16" width="6.69921875" style="36" customWidth="1"/>
    <col min="17" max="17" width="46.69921875" style="36" customWidth="1"/>
    <col min="18" max="18" width="8.69921875" style="36" customWidth="1"/>
    <col min="19" max="19" width="8.69921875" style="36" hidden="1" customWidth="1"/>
    <col min="20" max="20" width="22.69921875" style="36" hidden="1" customWidth="1"/>
    <col min="21" max="22" width="20.69921875" style="36" hidden="1" customWidth="1"/>
    <col min="23" max="24" width="12.69921875" style="36" hidden="1" customWidth="1"/>
    <col min="25" max="25" width="4.69921875" style="40" hidden="1" customWidth="1"/>
    <col min="26" max="16384" width="8.796875" style="36"/>
  </cols>
  <sheetData>
    <row r="1" spans="1:27" ht="21" x14ac:dyDescent="0.45">
      <c r="B1" s="23" t="str">
        <f>データ!$A$18&amp;" 兼 "&amp;データ!$B$18&amp;" 申込書　個人戦"</f>
        <v>横浜インドアローイング大会 兼 全国インドアローイングB大会・横浜 申込書　個人戦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6" t="s">
        <v>93</v>
      </c>
      <c r="S1" s="23"/>
      <c r="T1" s="23"/>
      <c r="U1" s="23"/>
      <c r="V1" s="48"/>
      <c r="W1" s="23"/>
      <c r="X1" s="18" t="s">
        <v>144</v>
      </c>
      <c r="Y1" s="42"/>
      <c r="Z1" s="16"/>
      <c r="AA1" s="38"/>
    </row>
    <row r="2" spans="1:27" ht="18" customHeight="1" thickBot="1" x14ac:dyDescent="0.5">
      <c r="C2" s="24"/>
      <c r="D2" s="25"/>
      <c r="E2" s="16"/>
      <c r="F2" s="16"/>
      <c r="G2" s="16"/>
      <c r="H2" s="16"/>
      <c r="I2" s="302"/>
      <c r="J2" s="303"/>
      <c r="K2" s="304"/>
      <c r="L2" s="16"/>
      <c r="M2" s="16"/>
      <c r="N2" s="18"/>
      <c r="O2" s="18"/>
      <c r="P2" s="16"/>
      <c r="Q2" s="18"/>
      <c r="R2" s="18"/>
      <c r="S2" s="16"/>
      <c r="T2" s="16"/>
      <c r="U2" s="30"/>
      <c r="V2" s="48"/>
      <c r="W2" s="308"/>
      <c r="X2" s="309"/>
      <c r="Y2" s="43"/>
      <c r="Z2" s="26"/>
      <c r="AA2" s="39"/>
    </row>
    <row r="3" spans="1:27" ht="18" customHeight="1" x14ac:dyDescent="0.45">
      <c r="B3" s="17"/>
      <c r="C3" s="25"/>
      <c r="E3" s="16"/>
      <c r="F3" s="16"/>
      <c r="G3" s="16"/>
      <c r="H3" s="16"/>
      <c r="I3" s="305"/>
      <c r="J3" s="306"/>
      <c r="K3" s="307"/>
      <c r="L3" s="16"/>
      <c r="M3" s="16"/>
      <c r="N3" s="16"/>
      <c r="O3" s="16"/>
      <c r="P3" s="16"/>
      <c r="Q3" s="16"/>
      <c r="R3" s="16"/>
      <c r="S3" s="310" t="s">
        <v>150</v>
      </c>
      <c r="T3" s="311"/>
      <c r="U3" s="311"/>
      <c r="V3" s="311"/>
      <c r="W3" s="311"/>
      <c r="X3" s="312"/>
      <c r="Y3" s="43"/>
      <c r="Z3" s="16"/>
      <c r="AA3" s="41"/>
    </row>
    <row r="4" spans="1:27" ht="18" customHeight="1" thickBot="1" x14ac:dyDescent="0.5">
      <c r="B4" s="89" t="s">
        <v>148</v>
      </c>
      <c r="C4" s="37"/>
      <c r="E4" s="16"/>
      <c r="F4" s="16"/>
      <c r="H4" s="16"/>
      <c r="I4" s="122"/>
      <c r="J4" s="122"/>
      <c r="K4" s="122"/>
      <c r="L4" s="1"/>
      <c r="M4" s="1"/>
      <c r="P4" s="1"/>
      <c r="R4" s="88"/>
      <c r="S4" s="109" t="s">
        <v>165</v>
      </c>
      <c r="T4" s="110"/>
      <c r="U4" s="110"/>
      <c r="V4" s="110"/>
      <c r="W4" s="110"/>
      <c r="X4" s="111"/>
      <c r="Y4" s="43"/>
      <c r="Z4" s="19"/>
    </row>
    <row r="5" spans="1:27" ht="18" customHeight="1" x14ac:dyDescent="0.45">
      <c r="B5" s="316" t="s">
        <v>89</v>
      </c>
      <c r="C5" s="315" t="s">
        <v>90</v>
      </c>
      <c r="D5" s="314"/>
      <c r="E5" s="313" t="s">
        <v>4</v>
      </c>
      <c r="F5" s="314"/>
      <c r="G5" s="113" t="s">
        <v>92</v>
      </c>
      <c r="H5" s="322" t="s">
        <v>91</v>
      </c>
      <c r="I5" s="323"/>
      <c r="J5" s="324"/>
      <c r="K5" s="298" t="s">
        <v>38</v>
      </c>
      <c r="L5" s="135" t="s">
        <v>11</v>
      </c>
      <c r="M5" s="298" t="s">
        <v>19</v>
      </c>
      <c r="N5" s="112" t="s">
        <v>118</v>
      </c>
      <c r="O5" s="112" t="s">
        <v>119</v>
      </c>
      <c r="P5" s="72" t="s">
        <v>121</v>
      </c>
      <c r="Q5" s="112" t="s">
        <v>123</v>
      </c>
      <c r="R5" s="82" t="s">
        <v>125</v>
      </c>
      <c r="S5" s="300" t="s">
        <v>5</v>
      </c>
      <c r="T5" s="320" t="s">
        <v>6</v>
      </c>
      <c r="U5" s="300" t="s">
        <v>7</v>
      </c>
      <c r="V5" s="137" t="s">
        <v>156</v>
      </c>
      <c r="W5" s="318" t="s">
        <v>9</v>
      </c>
      <c r="X5" s="296" t="s">
        <v>10</v>
      </c>
      <c r="Y5" s="121"/>
    </row>
    <row r="6" spans="1:27" ht="18" customHeight="1" thickBot="1" x14ac:dyDescent="0.5">
      <c r="B6" s="317"/>
      <c r="C6" s="73" t="s">
        <v>12</v>
      </c>
      <c r="D6" s="74" t="s">
        <v>13</v>
      </c>
      <c r="E6" s="75" t="s">
        <v>111</v>
      </c>
      <c r="F6" s="76" t="s">
        <v>112</v>
      </c>
      <c r="G6" s="77" t="s">
        <v>113</v>
      </c>
      <c r="H6" s="78" t="s">
        <v>117</v>
      </c>
      <c r="I6" s="79" t="s">
        <v>36</v>
      </c>
      <c r="J6" s="80" t="s">
        <v>14</v>
      </c>
      <c r="K6" s="299"/>
      <c r="L6" s="136" t="s">
        <v>154</v>
      </c>
      <c r="M6" s="299"/>
      <c r="N6" s="81" t="s">
        <v>179</v>
      </c>
      <c r="O6" s="81" t="s">
        <v>120</v>
      </c>
      <c r="P6" s="152" t="s">
        <v>122</v>
      </c>
      <c r="Q6" s="81" t="s">
        <v>124</v>
      </c>
      <c r="R6" s="83" t="s">
        <v>149</v>
      </c>
      <c r="S6" s="301"/>
      <c r="T6" s="321"/>
      <c r="U6" s="301"/>
      <c r="V6" s="138" t="s">
        <v>155</v>
      </c>
      <c r="W6" s="319"/>
      <c r="X6" s="297"/>
      <c r="Y6" s="139" t="s">
        <v>157</v>
      </c>
    </row>
    <row r="7" spans="1:27" ht="18" customHeight="1" x14ac:dyDescent="0.45">
      <c r="A7" s="18" t="str">
        <f t="shared" ref="A7:A28" si="0">IF(ROW(A7)-8&gt;0,ROW(A7)-8,"例")</f>
        <v>例</v>
      </c>
      <c r="B7" s="127">
        <v>505</v>
      </c>
      <c r="C7" s="128" t="s">
        <v>126</v>
      </c>
      <c r="D7" s="129" t="s">
        <v>127</v>
      </c>
      <c r="E7" s="128" t="s">
        <v>128</v>
      </c>
      <c r="F7" s="129" t="s">
        <v>129</v>
      </c>
      <c r="G7" s="130" t="s">
        <v>110</v>
      </c>
      <c r="H7" s="128">
        <v>1944</v>
      </c>
      <c r="I7" s="131">
        <v>8</v>
      </c>
      <c r="J7" s="129">
        <v>22</v>
      </c>
      <c r="K7" s="338"/>
      <c r="L7" s="130">
        <v>72</v>
      </c>
      <c r="M7" s="130" t="s">
        <v>180</v>
      </c>
      <c r="N7" s="132"/>
      <c r="O7" s="132"/>
      <c r="P7" s="133" t="s">
        <v>159</v>
      </c>
      <c r="Q7" s="132"/>
      <c r="R7" s="193">
        <f t="shared" ref="R7:R28" si="1">IF(Y7="","",IF(Y7&lt;16,INDEX(料金表,6,3),INDEX(料金表,6,4)))</f>
        <v>1500</v>
      </c>
      <c r="S7" s="175"/>
      <c r="T7" s="186"/>
      <c r="U7" s="186"/>
      <c r="V7" s="187"/>
      <c r="W7" s="175"/>
      <c r="X7" s="176"/>
      <c r="Y7" s="44">
        <f>IF(OR(H7="",I7="",J7=""),"",DATEDIF(DATE(H7,I7,J7),データ!$J$1,"Y"))</f>
        <v>80</v>
      </c>
    </row>
    <row r="8" spans="1:27" ht="18" customHeight="1" x14ac:dyDescent="0.45">
      <c r="A8" s="18" t="str">
        <f t="shared" si="0"/>
        <v>例</v>
      </c>
      <c r="B8" s="84"/>
      <c r="C8" s="54" t="s">
        <v>130</v>
      </c>
      <c r="D8" s="55" t="s">
        <v>131</v>
      </c>
      <c r="E8" s="54" t="s">
        <v>132</v>
      </c>
      <c r="F8" s="55" t="s">
        <v>133</v>
      </c>
      <c r="G8" s="56" t="s">
        <v>115</v>
      </c>
      <c r="H8" s="54">
        <v>1947</v>
      </c>
      <c r="I8" s="57">
        <v>12</v>
      </c>
      <c r="J8" s="55">
        <v>5</v>
      </c>
      <c r="K8" s="337" t="s">
        <v>184</v>
      </c>
      <c r="L8" s="56">
        <v>56</v>
      </c>
      <c r="M8" s="56" t="s">
        <v>181</v>
      </c>
      <c r="N8" s="58"/>
      <c r="O8" s="58"/>
      <c r="P8" s="59">
        <v>45261</v>
      </c>
      <c r="Q8" s="58"/>
      <c r="R8" s="194">
        <f t="shared" si="1"/>
        <v>1500</v>
      </c>
      <c r="S8" s="177" t="s">
        <v>136</v>
      </c>
      <c r="T8" s="188" t="s">
        <v>137</v>
      </c>
      <c r="U8" s="188" t="s">
        <v>139</v>
      </c>
      <c r="V8" s="189"/>
      <c r="W8" s="177" t="s">
        <v>141</v>
      </c>
      <c r="X8" s="178" t="s">
        <v>143</v>
      </c>
      <c r="Y8" s="44">
        <f>IF(OR(H8="",I8="",J8=""),"",DATEDIF(DATE(H8,I8,J8),データ!$J$1,"Y"))</f>
        <v>77</v>
      </c>
    </row>
    <row r="9" spans="1:27" s="126" customFormat="1" ht="16.2" x14ac:dyDescent="0.45">
      <c r="A9" s="123">
        <f t="shared" si="0"/>
        <v>1</v>
      </c>
      <c r="B9" s="85"/>
      <c r="C9" s="196"/>
      <c r="D9" s="197"/>
      <c r="E9" s="60"/>
      <c r="F9" s="61"/>
      <c r="G9" s="49"/>
      <c r="H9" s="60"/>
      <c r="I9" s="62"/>
      <c r="J9" s="61"/>
      <c r="K9" s="339"/>
      <c r="L9" s="49"/>
      <c r="M9" s="49"/>
      <c r="N9" s="202"/>
      <c r="O9" s="202"/>
      <c r="P9" s="63"/>
      <c r="Q9" s="202"/>
      <c r="R9" s="195" t="str">
        <f t="shared" si="1"/>
        <v/>
      </c>
      <c r="S9" s="115"/>
      <c r="T9" s="183"/>
      <c r="U9" s="183"/>
      <c r="V9" s="183"/>
      <c r="W9" s="115"/>
      <c r="X9" s="116"/>
      <c r="Y9" s="134" t="str">
        <f>IF(OR(H9="",I9="",J9=""),"",DATEDIF(DATE(H9,I9,J9),データ!$J$1,"Y"))</f>
        <v/>
      </c>
    </row>
    <row r="10" spans="1:27" s="125" customFormat="1" ht="16.2" x14ac:dyDescent="0.45">
      <c r="A10" s="123">
        <f t="shared" si="0"/>
        <v>2</v>
      </c>
      <c r="B10" s="86"/>
      <c r="C10" s="198"/>
      <c r="D10" s="199"/>
      <c r="E10" s="64"/>
      <c r="F10" s="65"/>
      <c r="G10" s="50"/>
      <c r="H10" s="64"/>
      <c r="I10" s="66"/>
      <c r="J10" s="65"/>
      <c r="K10" s="340"/>
      <c r="L10" s="50"/>
      <c r="M10" s="50"/>
      <c r="N10" s="203"/>
      <c r="O10" s="203"/>
      <c r="P10" s="67"/>
      <c r="Q10" s="203"/>
      <c r="R10" s="190" t="str">
        <f t="shared" si="1"/>
        <v/>
      </c>
      <c r="S10" s="117"/>
      <c r="T10" s="184"/>
      <c r="U10" s="184"/>
      <c r="V10" s="184"/>
      <c r="W10" s="117"/>
      <c r="X10" s="118"/>
      <c r="Y10" s="134" t="str">
        <f>IF(OR(H10="",I10="",J10=""),"",DATEDIF(DATE(H10,I10,J10),データ!$J$1,"Y"))</f>
        <v/>
      </c>
    </row>
    <row r="11" spans="1:27" s="124" customFormat="1" ht="16.2" x14ac:dyDescent="0.45">
      <c r="A11" s="123">
        <f t="shared" si="0"/>
        <v>3</v>
      </c>
      <c r="B11" s="86"/>
      <c r="C11" s="198"/>
      <c r="D11" s="199"/>
      <c r="E11" s="64"/>
      <c r="F11" s="65"/>
      <c r="G11" s="50"/>
      <c r="H11" s="64"/>
      <c r="I11" s="66"/>
      <c r="J11" s="65"/>
      <c r="K11" s="340"/>
      <c r="L11" s="50"/>
      <c r="M11" s="50"/>
      <c r="N11" s="203"/>
      <c r="O11" s="203"/>
      <c r="P11" s="67"/>
      <c r="Q11" s="203"/>
      <c r="R11" s="190" t="str">
        <f t="shared" si="1"/>
        <v/>
      </c>
      <c r="S11" s="117"/>
      <c r="T11" s="184"/>
      <c r="U11" s="184"/>
      <c r="V11" s="184"/>
      <c r="W11" s="117"/>
      <c r="X11" s="118"/>
      <c r="Y11" s="134" t="str">
        <f>IF(OR(H11="",I11="",J11=""),"",DATEDIF(DATE(H11,I11,J11),データ!$J$1,"Y"))</f>
        <v/>
      </c>
    </row>
    <row r="12" spans="1:27" s="125" customFormat="1" ht="16.2" x14ac:dyDescent="0.45">
      <c r="A12" s="123">
        <f t="shared" si="0"/>
        <v>4</v>
      </c>
      <c r="B12" s="86"/>
      <c r="C12" s="198"/>
      <c r="D12" s="199"/>
      <c r="E12" s="64"/>
      <c r="F12" s="65"/>
      <c r="G12" s="50"/>
      <c r="H12" s="64"/>
      <c r="I12" s="66"/>
      <c r="J12" s="65"/>
      <c r="K12" s="340"/>
      <c r="L12" s="50"/>
      <c r="M12" s="50"/>
      <c r="N12" s="203"/>
      <c r="O12" s="203"/>
      <c r="P12" s="67"/>
      <c r="Q12" s="203"/>
      <c r="R12" s="190" t="str">
        <f t="shared" si="1"/>
        <v/>
      </c>
      <c r="S12" s="117"/>
      <c r="T12" s="184"/>
      <c r="U12" s="184"/>
      <c r="V12" s="184"/>
      <c r="W12" s="117"/>
      <c r="X12" s="118"/>
      <c r="Y12" s="134" t="str">
        <f>IF(OR(H12="",I12="",J12=""),"",DATEDIF(DATE(H12,I12,J12),データ!$J$1,"Y"))</f>
        <v/>
      </c>
    </row>
    <row r="13" spans="1:27" s="125" customFormat="1" ht="16.2" x14ac:dyDescent="0.45">
      <c r="A13" s="123">
        <f t="shared" si="0"/>
        <v>5</v>
      </c>
      <c r="B13" s="86"/>
      <c r="C13" s="198"/>
      <c r="D13" s="199"/>
      <c r="E13" s="64"/>
      <c r="F13" s="65"/>
      <c r="G13" s="50"/>
      <c r="H13" s="64"/>
      <c r="I13" s="66"/>
      <c r="J13" s="65"/>
      <c r="K13" s="340"/>
      <c r="L13" s="50"/>
      <c r="M13" s="50"/>
      <c r="N13" s="203"/>
      <c r="O13" s="203"/>
      <c r="P13" s="67"/>
      <c r="Q13" s="203"/>
      <c r="R13" s="190" t="str">
        <f t="shared" si="1"/>
        <v/>
      </c>
      <c r="S13" s="117"/>
      <c r="T13" s="184"/>
      <c r="U13" s="184"/>
      <c r="V13" s="184"/>
      <c r="W13" s="117"/>
      <c r="X13" s="118"/>
      <c r="Y13" s="134" t="str">
        <f>IF(OR(H13="",I13="",J13=""),"",DATEDIF(DATE(H13,I13,J13),データ!$J$1,"Y"))</f>
        <v/>
      </c>
    </row>
    <row r="14" spans="1:27" s="125" customFormat="1" ht="16.2" x14ac:dyDescent="0.45">
      <c r="A14" s="123">
        <f t="shared" si="0"/>
        <v>6</v>
      </c>
      <c r="B14" s="86"/>
      <c r="C14" s="198"/>
      <c r="D14" s="199"/>
      <c r="E14" s="64"/>
      <c r="F14" s="65"/>
      <c r="G14" s="50"/>
      <c r="H14" s="64"/>
      <c r="I14" s="66"/>
      <c r="J14" s="65"/>
      <c r="K14" s="340"/>
      <c r="L14" s="50"/>
      <c r="M14" s="50"/>
      <c r="N14" s="203"/>
      <c r="O14" s="203"/>
      <c r="P14" s="67"/>
      <c r="Q14" s="203"/>
      <c r="R14" s="190" t="str">
        <f t="shared" si="1"/>
        <v/>
      </c>
      <c r="S14" s="117"/>
      <c r="T14" s="184"/>
      <c r="U14" s="184"/>
      <c r="V14" s="184"/>
      <c r="W14" s="117"/>
      <c r="X14" s="118"/>
      <c r="Y14" s="134" t="str">
        <f>IF(OR(H14="",I14="",J14=""),"",DATEDIF(DATE(H14,I14,J14),データ!$J$1,"Y"))</f>
        <v/>
      </c>
    </row>
    <row r="15" spans="1:27" s="125" customFormat="1" ht="16.2" x14ac:dyDescent="0.45">
      <c r="A15" s="123">
        <f t="shared" si="0"/>
        <v>7</v>
      </c>
      <c r="B15" s="86"/>
      <c r="C15" s="198"/>
      <c r="D15" s="199"/>
      <c r="E15" s="64"/>
      <c r="F15" s="65"/>
      <c r="G15" s="50"/>
      <c r="H15" s="64"/>
      <c r="I15" s="66"/>
      <c r="J15" s="65"/>
      <c r="K15" s="340"/>
      <c r="L15" s="50"/>
      <c r="M15" s="50"/>
      <c r="N15" s="203"/>
      <c r="O15" s="203"/>
      <c r="P15" s="67"/>
      <c r="Q15" s="203"/>
      <c r="R15" s="190" t="str">
        <f t="shared" ref="R15" si="2">IF(Y15="","",IF(Y15&lt;16,INDEX(料金表,6,3),INDEX(料金表,6,4)))</f>
        <v/>
      </c>
      <c r="S15" s="117"/>
      <c r="T15" s="184"/>
      <c r="U15" s="184"/>
      <c r="V15" s="184"/>
      <c r="W15" s="117"/>
      <c r="X15" s="118"/>
      <c r="Y15" s="134" t="str">
        <f>IF(OR(H15="",I15="",J15=""),"",DATEDIF(DATE(H15,I15,J15),データ!$J$1,"Y"))</f>
        <v/>
      </c>
    </row>
    <row r="16" spans="1:27" s="125" customFormat="1" ht="16.2" x14ac:dyDescent="0.45">
      <c r="A16" s="123">
        <f t="shared" si="0"/>
        <v>8</v>
      </c>
      <c r="B16" s="86"/>
      <c r="C16" s="198"/>
      <c r="D16" s="199"/>
      <c r="E16" s="64"/>
      <c r="F16" s="65"/>
      <c r="G16" s="50"/>
      <c r="H16" s="64"/>
      <c r="I16" s="66"/>
      <c r="J16" s="65"/>
      <c r="K16" s="340"/>
      <c r="L16" s="50"/>
      <c r="M16" s="50"/>
      <c r="N16" s="203"/>
      <c r="O16" s="203"/>
      <c r="P16" s="67"/>
      <c r="Q16" s="203"/>
      <c r="R16" s="190" t="str">
        <f t="shared" si="1"/>
        <v/>
      </c>
      <c r="S16" s="117"/>
      <c r="T16" s="184"/>
      <c r="U16" s="184"/>
      <c r="V16" s="184"/>
      <c r="W16" s="117"/>
      <c r="X16" s="118"/>
      <c r="Y16" s="134" t="str">
        <f>IF(OR(H16="",I16="",J16=""),"",DATEDIF(DATE(H16,I16,J16),データ!$J$1,"Y"))</f>
        <v/>
      </c>
    </row>
    <row r="17" spans="1:25" s="125" customFormat="1" ht="16.2" x14ac:dyDescent="0.45">
      <c r="A17" s="123">
        <f t="shared" si="0"/>
        <v>9</v>
      </c>
      <c r="B17" s="86"/>
      <c r="C17" s="198"/>
      <c r="D17" s="199"/>
      <c r="E17" s="64"/>
      <c r="F17" s="65"/>
      <c r="G17" s="50"/>
      <c r="H17" s="64"/>
      <c r="I17" s="66"/>
      <c r="J17" s="65"/>
      <c r="K17" s="340"/>
      <c r="L17" s="50"/>
      <c r="M17" s="50"/>
      <c r="N17" s="203"/>
      <c r="O17" s="203"/>
      <c r="P17" s="67"/>
      <c r="Q17" s="203"/>
      <c r="R17" s="190" t="str">
        <f t="shared" si="1"/>
        <v/>
      </c>
      <c r="S17" s="117"/>
      <c r="T17" s="184"/>
      <c r="U17" s="184"/>
      <c r="V17" s="184"/>
      <c r="W17" s="117"/>
      <c r="X17" s="118"/>
      <c r="Y17" s="134" t="str">
        <f>IF(OR(H17="",I17="",J17=""),"",DATEDIF(DATE(H17,I17,J17),データ!$J$1,"Y"))</f>
        <v/>
      </c>
    </row>
    <row r="18" spans="1:25" s="125" customFormat="1" ht="16.2" x14ac:dyDescent="0.45">
      <c r="A18" s="123">
        <f t="shared" si="0"/>
        <v>10</v>
      </c>
      <c r="B18" s="86"/>
      <c r="C18" s="198"/>
      <c r="D18" s="199"/>
      <c r="E18" s="64"/>
      <c r="F18" s="65"/>
      <c r="G18" s="50"/>
      <c r="H18" s="64"/>
      <c r="I18" s="66"/>
      <c r="J18" s="65"/>
      <c r="K18" s="340"/>
      <c r="L18" s="50"/>
      <c r="M18" s="50"/>
      <c r="N18" s="203"/>
      <c r="O18" s="203"/>
      <c r="P18" s="67"/>
      <c r="Q18" s="203"/>
      <c r="R18" s="190" t="str">
        <f t="shared" si="1"/>
        <v/>
      </c>
      <c r="S18" s="117"/>
      <c r="T18" s="184"/>
      <c r="U18" s="184"/>
      <c r="V18" s="184"/>
      <c r="W18" s="117"/>
      <c r="X18" s="118"/>
      <c r="Y18" s="134" t="str">
        <f>IF(OR(H18="",I18="",J18=""),"",DATEDIF(DATE(H18,I18,J18),データ!$J$1,"Y"))</f>
        <v/>
      </c>
    </row>
    <row r="19" spans="1:25" s="125" customFormat="1" ht="16.2" x14ac:dyDescent="0.45">
      <c r="A19" s="123">
        <f t="shared" si="0"/>
        <v>11</v>
      </c>
      <c r="B19" s="86"/>
      <c r="C19" s="198"/>
      <c r="D19" s="199"/>
      <c r="E19" s="64"/>
      <c r="F19" s="65"/>
      <c r="G19" s="50"/>
      <c r="H19" s="64"/>
      <c r="I19" s="66"/>
      <c r="J19" s="65"/>
      <c r="K19" s="340"/>
      <c r="L19" s="50"/>
      <c r="M19" s="50"/>
      <c r="N19" s="203"/>
      <c r="O19" s="203"/>
      <c r="P19" s="67"/>
      <c r="Q19" s="203"/>
      <c r="R19" s="190" t="str">
        <f t="shared" si="1"/>
        <v/>
      </c>
      <c r="S19" s="117"/>
      <c r="T19" s="184"/>
      <c r="U19" s="184"/>
      <c r="V19" s="184"/>
      <c r="W19" s="117"/>
      <c r="X19" s="118"/>
      <c r="Y19" s="134" t="str">
        <f>IF(OR(H19="",I19="",J19=""),"",DATEDIF(DATE(H19,I19,J19),データ!$J$1,"Y"))</f>
        <v/>
      </c>
    </row>
    <row r="20" spans="1:25" s="125" customFormat="1" ht="16.2" x14ac:dyDescent="0.45">
      <c r="A20" s="123">
        <f t="shared" si="0"/>
        <v>12</v>
      </c>
      <c r="B20" s="86"/>
      <c r="C20" s="198"/>
      <c r="D20" s="199"/>
      <c r="E20" s="64"/>
      <c r="F20" s="65"/>
      <c r="G20" s="50"/>
      <c r="H20" s="64"/>
      <c r="I20" s="66"/>
      <c r="J20" s="65"/>
      <c r="K20" s="340"/>
      <c r="L20" s="50"/>
      <c r="M20" s="50"/>
      <c r="N20" s="203"/>
      <c r="O20" s="203"/>
      <c r="P20" s="67"/>
      <c r="Q20" s="203"/>
      <c r="R20" s="190" t="str">
        <f t="shared" si="1"/>
        <v/>
      </c>
      <c r="S20" s="117"/>
      <c r="T20" s="184"/>
      <c r="U20" s="184"/>
      <c r="V20" s="184"/>
      <c r="W20" s="117"/>
      <c r="X20" s="118"/>
      <c r="Y20" s="134" t="str">
        <f>IF(OR(H20="",I20="",J20=""),"",DATEDIF(DATE(H20,I20,J20),データ!$J$1,"Y"))</f>
        <v/>
      </c>
    </row>
    <row r="21" spans="1:25" s="125" customFormat="1" ht="16.2" x14ac:dyDescent="0.45">
      <c r="A21" s="123">
        <f t="shared" si="0"/>
        <v>13</v>
      </c>
      <c r="B21" s="86"/>
      <c r="C21" s="198"/>
      <c r="D21" s="199"/>
      <c r="E21" s="64"/>
      <c r="F21" s="65"/>
      <c r="G21" s="50"/>
      <c r="H21" s="64"/>
      <c r="I21" s="66"/>
      <c r="J21" s="65"/>
      <c r="K21" s="340"/>
      <c r="L21" s="50"/>
      <c r="M21" s="50"/>
      <c r="N21" s="203"/>
      <c r="O21" s="203"/>
      <c r="P21" s="67"/>
      <c r="Q21" s="203"/>
      <c r="R21" s="190" t="str">
        <f t="shared" si="1"/>
        <v/>
      </c>
      <c r="S21" s="117"/>
      <c r="T21" s="184"/>
      <c r="U21" s="184"/>
      <c r="V21" s="184"/>
      <c r="W21" s="117"/>
      <c r="X21" s="118"/>
      <c r="Y21" s="134" t="str">
        <f>IF(OR(H21="",I21="",J21=""),"",DATEDIF(DATE(H21,I21,J21),データ!$J$1,"Y"))</f>
        <v/>
      </c>
    </row>
    <row r="22" spans="1:25" s="125" customFormat="1" ht="16.2" x14ac:dyDescent="0.45">
      <c r="A22" s="123">
        <f t="shared" si="0"/>
        <v>14</v>
      </c>
      <c r="B22" s="86"/>
      <c r="C22" s="198"/>
      <c r="D22" s="199"/>
      <c r="E22" s="64"/>
      <c r="F22" s="65"/>
      <c r="G22" s="50"/>
      <c r="H22" s="64"/>
      <c r="I22" s="66"/>
      <c r="J22" s="65"/>
      <c r="K22" s="340"/>
      <c r="L22" s="50"/>
      <c r="M22" s="50"/>
      <c r="N22" s="203"/>
      <c r="O22" s="203"/>
      <c r="P22" s="67"/>
      <c r="Q22" s="203"/>
      <c r="R22" s="190" t="str">
        <f t="shared" si="1"/>
        <v/>
      </c>
      <c r="S22" s="117"/>
      <c r="T22" s="184"/>
      <c r="U22" s="184"/>
      <c r="V22" s="184"/>
      <c r="W22" s="117"/>
      <c r="X22" s="118"/>
      <c r="Y22" s="134" t="str">
        <f>IF(OR(H22="",I22="",J22=""),"",DATEDIF(DATE(H22,I22,J22),データ!$J$1,"Y"))</f>
        <v/>
      </c>
    </row>
    <row r="23" spans="1:25" s="125" customFormat="1" ht="16.2" x14ac:dyDescent="0.45">
      <c r="A23" s="123">
        <f t="shared" si="0"/>
        <v>15</v>
      </c>
      <c r="B23" s="86"/>
      <c r="C23" s="198"/>
      <c r="D23" s="199"/>
      <c r="E23" s="64"/>
      <c r="F23" s="65"/>
      <c r="G23" s="50"/>
      <c r="H23" s="64"/>
      <c r="I23" s="66"/>
      <c r="J23" s="65"/>
      <c r="K23" s="340"/>
      <c r="L23" s="50"/>
      <c r="M23" s="50"/>
      <c r="N23" s="203"/>
      <c r="O23" s="203"/>
      <c r="P23" s="67"/>
      <c r="Q23" s="203"/>
      <c r="R23" s="190" t="str">
        <f t="shared" si="1"/>
        <v/>
      </c>
      <c r="S23" s="117"/>
      <c r="T23" s="184"/>
      <c r="U23" s="184"/>
      <c r="V23" s="184"/>
      <c r="W23" s="117"/>
      <c r="X23" s="118"/>
      <c r="Y23" s="134" t="str">
        <f>IF(OR(H23="",I23="",J23=""),"",DATEDIF(DATE(H23,I23,J23),データ!$J$1,"Y"))</f>
        <v/>
      </c>
    </row>
    <row r="24" spans="1:25" s="125" customFormat="1" ht="16.2" x14ac:dyDescent="0.45">
      <c r="A24" s="123">
        <f t="shared" si="0"/>
        <v>16</v>
      </c>
      <c r="B24" s="86"/>
      <c r="C24" s="198"/>
      <c r="D24" s="199"/>
      <c r="E24" s="64"/>
      <c r="F24" s="65"/>
      <c r="G24" s="50"/>
      <c r="H24" s="64"/>
      <c r="I24" s="66"/>
      <c r="J24" s="65"/>
      <c r="K24" s="340"/>
      <c r="L24" s="50"/>
      <c r="M24" s="50"/>
      <c r="N24" s="203"/>
      <c r="O24" s="203"/>
      <c r="P24" s="67"/>
      <c r="Q24" s="203"/>
      <c r="R24" s="190" t="str">
        <f t="shared" si="1"/>
        <v/>
      </c>
      <c r="S24" s="117"/>
      <c r="T24" s="184"/>
      <c r="U24" s="184"/>
      <c r="V24" s="184"/>
      <c r="W24" s="117"/>
      <c r="X24" s="118"/>
      <c r="Y24" s="134" t="str">
        <f>IF(OR(H24="",I24="",J24=""),"",DATEDIF(DATE(H24,I24,J24),データ!$J$1,"Y"))</f>
        <v/>
      </c>
    </row>
    <row r="25" spans="1:25" s="125" customFormat="1" ht="16.2" x14ac:dyDescent="0.45">
      <c r="A25" s="123">
        <f t="shared" si="0"/>
        <v>17</v>
      </c>
      <c r="B25" s="86"/>
      <c r="C25" s="198"/>
      <c r="D25" s="199"/>
      <c r="E25" s="64"/>
      <c r="F25" s="65"/>
      <c r="G25" s="50"/>
      <c r="H25" s="64"/>
      <c r="I25" s="66"/>
      <c r="J25" s="65"/>
      <c r="K25" s="340"/>
      <c r="L25" s="50"/>
      <c r="M25" s="50"/>
      <c r="N25" s="203"/>
      <c r="O25" s="203"/>
      <c r="P25" s="67"/>
      <c r="Q25" s="203"/>
      <c r="R25" s="190" t="str">
        <f t="shared" si="1"/>
        <v/>
      </c>
      <c r="S25" s="117"/>
      <c r="T25" s="184"/>
      <c r="U25" s="184"/>
      <c r="V25" s="184"/>
      <c r="W25" s="117"/>
      <c r="X25" s="118"/>
      <c r="Y25" s="134" t="str">
        <f>IF(OR(H25="",I25="",J25=""),"",DATEDIF(DATE(H25,I25,J25),データ!$J$1,"Y"))</f>
        <v/>
      </c>
    </row>
    <row r="26" spans="1:25" s="125" customFormat="1" ht="16.2" x14ac:dyDescent="0.45">
      <c r="A26" s="123">
        <f t="shared" si="0"/>
        <v>18</v>
      </c>
      <c r="B26" s="86"/>
      <c r="C26" s="198"/>
      <c r="D26" s="199"/>
      <c r="E26" s="64"/>
      <c r="F26" s="65"/>
      <c r="G26" s="50"/>
      <c r="H26" s="64"/>
      <c r="I26" s="66"/>
      <c r="J26" s="65"/>
      <c r="K26" s="340"/>
      <c r="L26" s="50"/>
      <c r="M26" s="50"/>
      <c r="N26" s="203"/>
      <c r="O26" s="203"/>
      <c r="P26" s="67"/>
      <c r="Q26" s="203"/>
      <c r="R26" s="190" t="str">
        <f t="shared" si="1"/>
        <v/>
      </c>
      <c r="S26" s="117"/>
      <c r="T26" s="184"/>
      <c r="U26" s="184"/>
      <c r="V26" s="184"/>
      <c r="W26" s="117"/>
      <c r="X26" s="118"/>
      <c r="Y26" s="134" t="str">
        <f>IF(OR(H26="",I26="",J26=""),"",DATEDIF(DATE(H26,I26,J26),データ!$J$1,"Y"))</f>
        <v/>
      </c>
    </row>
    <row r="27" spans="1:25" s="125" customFormat="1" ht="16.2" x14ac:dyDescent="0.45">
      <c r="A27" s="123">
        <f t="shared" si="0"/>
        <v>19</v>
      </c>
      <c r="B27" s="86"/>
      <c r="C27" s="198"/>
      <c r="D27" s="199"/>
      <c r="E27" s="64"/>
      <c r="F27" s="65"/>
      <c r="G27" s="50"/>
      <c r="H27" s="64"/>
      <c r="I27" s="66"/>
      <c r="J27" s="65"/>
      <c r="K27" s="340"/>
      <c r="L27" s="50"/>
      <c r="M27" s="50"/>
      <c r="N27" s="203"/>
      <c r="O27" s="203"/>
      <c r="P27" s="67"/>
      <c r="Q27" s="203"/>
      <c r="R27" s="190" t="str">
        <f t="shared" si="1"/>
        <v/>
      </c>
      <c r="S27" s="117"/>
      <c r="T27" s="184"/>
      <c r="U27" s="184"/>
      <c r="V27" s="184"/>
      <c r="W27" s="117"/>
      <c r="X27" s="118"/>
      <c r="Y27" s="134" t="str">
        <f>IF(OR(H27="",I27="",J27=""),"",DATEDIF(DATE(H27,I27,J27),データ!$J$1,"Y"))</f>
        <v/>
      </c>
    </row>
    <row r="28" spans="1:25" s="125" customFormat="1" ht="16.8" thickBot="1" x14ac:dyDescent="0.5">
      <c r="A28" s="123">
        <f t="shared" si="0"/>
        <v>20</v>
      </c>
      <c r="B28" s="87"/>
      <c r="C28" s="200"/>
      <c r="D28" s="201"/>
      <c r="E28" s="68"/>
      <c r="F28" s="69"/>
      <c r="G28" s="51"/>
      <c r="H28" s="68"/>
      <c r="I28" s="70"/>
      <c r="J28" s="69"/>
      <c r="K28" s="341"/>
      <c r="L28" s="51"/>
      <c r="M28" s="51"/>
      <c r="N28" s="204"/>
      <c r="O28" s="204"/>
      <c r="P28" s="71"/>
      <c r="Q28" s="204"/>
      <c r="R28" s="191" t="str">
        <f t="shared" si="1"/>
        <v/>
      </c>
      <c r="S28" s="119"/>
      <c r="T28" s="185"/>
      <c r="U28" s="185"/>
      <c r="V28" s="185"/>
      <c r="W28" s="119"/>
      <c r="X28" s="120"/>
      <c r="Y28" s="134" t="str">
        <f>IF(OR(H28="",I28="",J28=""),"",DATEDIF(DATE(H28,I28,J28),データ!$J$1,"Y"))</f>
        <v/>
      </c>
    </row>
    <row r="29" spans="1:25" ht="19.95" customHeight="1" x14ac:dyDescent="0.45">
      <c r="B29" s="27"/>
      <c r="C29" s="28"/>
      <c r="D29" s="28"/>
      <c r="E29" s="28"/>
      <c r="F29" s="28"/>
      <c r="N29" s="20"/>
      <c r="O29" s="20"/>
      <c r="P29" s="40"/>
      <c r="Q29" s="20" t="s">
        <v>152</v>
      </c>
      <c r="R29" s="192">
        <f>SUM(R9:R28)</f>
        <v>0</v>
      </c>
      <c r="S29" s="28"/>
      <c r="T29" s="29"/>
      <c r="Y29" s="43"/>
    </row>
    <row r="30" spans="1:25" x14ac:dyDescent="0.45">
      <c r="B30" s="36" t="s">
        <v>158</v>
      </c>
      <c r="N30" s="18"/>
      <c r="O30" s="18"/>
      <c r="Q30" s="18"/>
      <c r="R30" s="18"/>
    </row>
  </sheetData>
  <sheetProtection algorithmName="SHA-512" hashValue="du6FowMAek/XTl0zonJqzPk0E2XWjeQkFWwXSbIOo6lyaVQ4qVIH4G+CSagbPcuZOBkE1H5+Kx6lCQ/aPL+SWA==" saltValue="zcML2DOdeLRo7bANgTZq1A==" spinCount="100000" sheet="1" insertRows="0" selectLockedCells="1"/>
  <mergeCells count="15">
    <mergeCell ref="E5:F5"/>
    <mergeCell ref="C5:D5"/>
    <mergeCell ref="K5:K6"/>
    <mergeCell ref="B5:B6"/>
    <mergeCell ref="W5:W6"/>
    <mergeCell ref="T5:T6"/>
    <mergeCell ref="U5:U6"/>
    <mergeCell ref="H5:J5"/>
    <mergeCell ref="X5:X6"/>
    <mergeCell ref="M5:M6"/>
    <mergeCell ref="S5:S6"/>
    <mergeCell ref="I2:K2"/>
    <mergeCell ref="I3:K3"/>
    <mergeCell ref="W2:X2"/>
    <mergeCell ref="S3:X3"/>
  </mergeCells>
  <phoneticPr fontId="2"/>
  <dataValidations count="8">
    <dataValidation imeMode="fullKatakana" allowBlank="1" showInputMessage="1" showErrorMessage="1" sqref="E7:F28" xr:uid="{C9766CB2-E34C-4613-A113-4FFF87FD4185}"/>
    <dataValidation imeMode="disabled" allowBlank="1" showInputMessage="1" showErrorMessage="1" sqref="U7:X28 B7:B28 S7:S28 H7:J28 L7:L28" xr:uid="{01702635-ECDC-458A-BCBC-C44E14D402DC}"/>
    <dataValidation type="list" allowBlank="1" showInputMessage="1" showErrorMessage="1" sqref="L7:L28 G7:J28" xr:uid="{5B1950D8-4500-4805-BC68-B15BC6439506}">
      <formula1>性別</formula1>
    </dataValidation>
    <dataValidation type="list" allowBlank="1" showInputMessage="1" showErrorMessage="1" sqref="K7:K28" xr:uid="{217EE773-3D04-4377-A21E-878C46AECCD2}">
      <formula1>パラ区分</formula1>
    </dataValidation>
    <dataValidation type="list" imeMode="fullKatakana" allowBlank="1" showInputMessage="1" showErrorMessage="1" sqref="G7:L28" xr:uid="{2E7B94DE-8AC8-4C15-9B60-151670A5CF33}">
      <formula1>"性別"</formula1>
    </dataValidation>
    <dataValidation type="list" allowBlank="1" showInputMessage="1" showErrorMessage="1" sqref="K7:K28" xr:uid="{1C20C551-00B2-4663-963F-A33E273A6B73}">
      <formula1>"パラ区分"</formula1>
    </dataValidation>
    <dataValidation type="list" allowBlank="1" showInputMessage="1" showErrorMessage="1" sqref="M7:M28" xr:uid="{2C11061B-CBA9-4563-BA10-415820DE1A81}">
      <formula1>距離</formula1>
    </dataValidation>
    <dataValidation type="list" imeMode="fullKatakana" allowBlank="1" showInputMessage="1" showErrorMessage="1" sqref="M7:M28" xr:uid="{EEC075FE-D1B9-47CC-883E-394B86185BAA}">
      <formula1>距離</formula1>
    </dataValidation>
  </dataValidations>
  <pageMargins left="0.7" right="0.7" top="0.75" bottom="0.75" header="0.3" footer="0.3"/>
  <pageSetup paperSize="9" scale="51" fitToHeight="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48BD0-7792-448C-A7F2-7BD274725C34}">
  <sheetPr codeName="Sheet5">
    <tabColor rgb="FFFF0000"/>
    <outlinePr applyStyles="1" summaryBelow="0" summaryRight="0"/>
    <pageSetUpPr fitToPage="1"/>
  </sheetPr>
  <dimension ref="A1:AB32"/>
  <sheetViews>
    <sheetView showGridLines="0" zoomScaleNormal="100" workbookViewId="0">
      <selection activeCell="J27" sqref="J27"/>
    </sheetView>
  </sheetViews>
  <sheetFormatPr defaultColWidth="8.796875" defaultRowHeight="13.2" x14ac:dyDescent="0.45"/>
  <cols>
    <col min="1" max="1" width="2.69921875" style="18" customWidth="1"/>
    <col min="2" max="2" width="19.5" style="18" customWidth="1"/>
    <col min="3" max="3" width="5.8984375" style="36" customWidth="1"/>
    <col min="4" max="7" width="7.69921875" style="36" customWidth="1"/>
    <col min="8" max="9" width="4.69921875" style="36" customWidth="1"/>
    <col min="10" max="11" width="3.69921875" style="36" customWidth="1"/>
    <col min="12" max="12" width="4.69921875" style="36" customWidth="1"/>
    <col min="13" max="13" width="4.69921875" style="36" hidden="1" customWidth="1"/>
    <col min="14" max="14" width="6.69921875" style="36" customWidth="1"/>
    <col min="15" max="16" width="20.69921875" style="36" customWidth="1"/>
    <col min="17" max="17" width="6.69921875" style="36" customWidth="1"/>
    <col min="18" max="18" width="46.69921875" style="36" customWidth="1"/>
    <col min="19" max="19" width="8.69921875" style="36" customWidth="1"/>
    <col min="20" max="20" width="8.69921875" style="36" hidden="1" customWidth="1"/>
    <col min="21" max="21" width="22.69921875" style="36" hidden="1" customWidth="1"/>
    <col min="22" max="23" width="20.69921875" style="36" hidden="1" customWidth="1"/>
    <col min="24" max="25" width="12.69921875" style="36" hidden="1" customWidth="1"/>
    <col min="26" max="26" width="4.69921875" style="40" hidden="1" customWidth="1"/>
    <col min="27" max="16384" width="8.796875" style="36"/>
  </cols>
  <sheetData>
    <row r="1" spans="1:28" ht="21" x14ac:dyDescent="0.45">
      <c r="B1" s="23" t="str">
        <f>データ!$A$18&amp;" 兼 "&amp;データ!$B$18&amp;" 申込書　団体戦"</f>
        <v>横浜インドアローイング大会 兼 全国インドアローイングB大会・横浜 申込書　団体戦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6" t="s">
        <v>93</v>
      </c>
      <c r="T1" s="23"/>
      <c r="U1" s="23"/>
      <c r="V1" s="23"/>
      <c r="W1" s="48"/>
      <c r="X1" s="23"/>
      <c r="Y1" s="18" t="s">
        <v>93</v>
      </c>
      <c r="Z1" s="42"/>
      <c r="AA1" s="16"/>
      <c r="AB1" s="38"/>
    </row>
    <row r="2" spans="1:28" ht="18" customHeight="1" thickBot="1" x14ac:dyDescent="0.5">
      <c r="D2" s="24"/>
      <c r="E2" s="25"/>
      <c r="F2" s="16"/>
      <c r="G2" s="16"/>
      <c r="H2" s="16"/>
      <c r="I2" s="16"/>
      <c r="J2" s="302"/>
      <c r="K2" s="303"/>
      <c r="L2" s="304"/>
      <c r="M2" s="16"/>
      <c r="N2" s="16"/>
      <c r="O2" s="18"/>
      <c r="P2" s="18"/>
      <c r="Q2" s="16"/>
      <c r="R2" s="18"/>
      <c r="S2" s="18"/>
      <c r="T2" s="16"/>
      <c r="U2" s="16"/>
      <c r="V2" s="30"/>
      <c r="W2" s="48"/>
      <c r="X2" s="308"/>
      <c r="Y2" s="309"/>
      <c r="Z2" s="43"/>
      <c r="AA2" s="26"/>
      <c r="AB2" s="39"/>
    </row>
    <row r="3" spans="1:28" ht="18" customHeight="1" x14ac:dyDescent="0.45">
      <c r="C3" s="17"/>
      <c r="D3" s="25"/>
      <c r="F3" s="16"/>
      <c r="G3" s="16"/>
      <c r="H3" s="16"/>
      <c r="I3" s="16"/>
      <c r="J3" s="305"/>
      <c r="K3" s="306"/>
      <c r="L3" s="307"/>
      <c r="M3" s="16"/>
      <c r="N3" s="16"/>
      <c r="O3" s="16"/>
      <c r="P3" s="16"/>
      <c r="Q3" s="16"/>
      <c r="R3" s="16"/>
      <c r="S3" s="16"/>
      <c r="T3" s="310" t="s">
        <v>150</v>
      </c>
      <c r="U3" s="311"/>
      <c r="V3" s="311"/>
      <c r="W3" s="311"/>
      <c r="X3" s="311"/>
      <c r="Y3" s="312"/>
      <c r="Z3" s="43"/>
      <c r="AA3" s="16"/>
      <c r="AB3" s="41"/>
    </row>
    <row r="4" spans="1:28" ht="18" customHeight="1" thickBot="1" x14ac:dyDescent="0.5">
      <c r="C4" s="89" t="s">
        <v>148</v>
      </c>
      <c r="D4" s="37"/>
      <c r="F4" s="16"/>
      <c r="G4" s="16"/>
      <c r="I4" s="16"/>
      <c r="J4" s="122"/>
      <c r="K4" s="122"/>
      <c r="L4" s="122"/>
      <c r="M4" s="1"/>
      <c r="N4" s="1"/>
      <c r="Q4" s="1"/>
      <c r="S4" s="88"/>
      <c r="T4" s="109" t="s">
        <v>165</v>
      </c>
      <c r="U4" s="110"/>
      <c r="V4" s="110"/>
      <c r="W4" s="110"/>
      <c r="X4" s="110"/>
      <c r="Y4" s="111"/>
      <c r="Z4" s="43"/>
      <c r="AA4" s="19"/>
    </row>
    <row r="5" spans="1:28" ht="18" customHeight="1" x14ac:dyDescent="0.45">
      <c r="B5" s="325" t="s">
        <v>16</v>
      </c>
      <c r="C5" s="327" t="s">
        <v>89</v>
      </c>
      <c r="D5" s="329" t="s">
        <v>90</v>
      </c>
      <c r="E5" s="314"/>
      <c r="F5" s="313" t="s">
        <v>4</v>
      </c>
      <c r="G5" s="314"/>
      <c r="H5" s="113" t="s">
        <v>92</v>
      </c>
      <c r="I5" s="322" t="s">
        <v>91</v>
      </c>
      <c r="J5" s="323"/>
      <c r="K5" s="324"/>
      <c r="L5" s="298" t="s">
        <v>38</v>
      </c>
      <c r="M5" s="135" t="s">
        <v>11</v>
      </c>
      <c r="N5" s="298" t="s">
        <v>19</v>
      </c>
      <c r="O5" s="112" t="s">
        <v>118</v>
      </c>
      <c r="P5" s="112" t="s">
        <v>119</v>
      </c>
      <c r="Q5" s="72" t="s">
        <v>121</v>
      </c>
      <c r="R5" s="112" t="s">
        <v>123</v>
      </c>
      <c r="S5" s="268" t="s">
        <v>125</v>
      </c>
      <c r="T5" s="331" t="s">
        <v>5</v>
      </c>
      <c r="U5" s="320" t="s">
        <v>6</v>
      </c>
      <c r="V5" s="300" t="s">
        <v>7</v>
      </c>
      <c r="W5" s="137" t="s">
        <v>156</v>
      </c>
      <c r="X5" s="318" t="s">
        <v>9</v>
      </c>
      <c r="Y5" s="296" t="s">
        <v>10</v>
      </c>
      <c r="Z5" s="121"/>
    </row>
    <row r="6" spans="1:28" ht="18" customHeight="1" thickBot="1" x14ac:dyDescent="0.5">
      <c r="B6" s="326"/>
      <c r="C6" s="328"/>
      <c r="D6" s="142" t="s">
        <v>12</v>
      </c>
      <c r="E6" s="143" t="s">
        <v>13</v>
      </c>
      <c r="F6" s="144" t="s">
        <v>111</v>
      </c>
      <c r="G6" s="145" t="s">
        <v>112</v>
      </c>
      <c r="H6" s="146" t="s">
        <v>113</v>
      </c>
      <c r="I6" s="147" t="s">
        <v>117</v>
      </c>
      <c r="J6" s="148" t="s">
        <v>36</v>
      </c>
      <c r="K6" s="149" t="s">
        <v>14</v>
      </c>
      <c r="L6" s="330"/>
      <c r="M6" s="150" t="s">
        <v>154</v>
      </c>
      <c r="N6" s="330"/>
      <c r="O6" s="151" t="s">
        <v>168</v>
      </c>
      <c r="P6" s="151" t="s">
        <v>120</v>
      </c>
      <c r="Q6" s="152"/>
      <c r="R6" s="151" t="s">
        <v>124</v>
      </c>
      <c r="S6" s="269" t="s">
        <v>149</v>
      </c>
      <c r="T6" s="332"/>
      <c r="U6" s="333"/>
      <c r="V6" s="334"/>
      <c r="W6" s="153" t="s">
        <v>155</v>
      </c>
      <c r="X6" s="335"/>
      <c r="Y6" s="336"/>
      <c r="Z6" s="154" t="s">
        <v>157</v>
      </c>
    </row>
    <row r="7" spans="1:28" ht="18" customHeight="1" x14ac:dyDescent="0.45">
      <c r="A7" s="18" t="s">
        <v>169</v>
      </c>
      <c r="B7" s="238" t="s">
        <v>145</v>
      </c>
      <c r="C7" s="239"/>
      <c r="D7" s="240" t="s">
        <v>126</v>
      </c>
      <c r="E7" s="241" t="s">
        <v>127</v>
      </c>
      <c r="F7" s="240" t="s">
        <v>128</v>
      </c>
      <c r="G7" s="241" t="s">
        <v>129</v>
      </c>
      <c r="H7" s="242" t="s">
        <v>110</v>
      </c>
      <c r="I7" s="240">
        <v>1944</v>
      </c>
      <c r="J7" s="243">
        <v>8</v>
      </c>
      <c r="K7" s="241">
        <v>22</v>
      </c>
      <c r="L7" s="342"/>
      <c r="M7" s="242">
        <v>75</v>
      </c>
      <c r="N7" s="242" t="s">
        <v>183</v>
      </c>
      <c r="O7" s="244"/>
      <c r="P7" s="244"/>
      <c r="Q7" s="245">
        <v>44555</v>
      </c>
      <c r="R7" s="244"/>
      <c r="S7" s="246">
        <f t="shared" ref="S7:S30" si="0">IF(Z7="","",IF(Z7&lt;16,INDEX(料金表,7,3),INDEX(料金表,7,4)))</f>
        <v>500</v>
      </c>
      <c r="T7" s="235" t="s">
        <v>135</v>
      </c>
      <c r="U7" s="155" t="s">
        <v>137</v>
      </c>
      <c r="V7" s="155" t="s">
        <v>138</v>
      </c>
      <c r="W7" s="156"/>
      <c r="X7" s="157" t="s">
        <v>140</v>
      </c>
      <c r="Y7" s="158" t="s">
        <v>142</v>
      </c>
      <c r="Z7" s="159">
        <f>IF(OR(I7="",J7="",K7=""),"",DATEDIF(DATE(I7,J7,K7),データ!$J$1,"Y"))</f>
        <v>80</v>
      </c>
    </row>
    <row r="8" spans="1:28" ht="18" customHeight="1" x14ac:dyDescent="0.45">
      <c r="A8" s="18" t="s">
        <v>169</v>
      </c>
      <c r="B8" s="247" t="s">
        <v>145</v>
      </c>
      <c r="C8" s="248">
        <v>506</v>
      </c>
      <c r="D8" s="249" t="s">
        <v>130</v>
      </c>
      <c r="E8" s="250" t="s">
        <v>131</v>
      </c>
      <c r="F8" s="249" t="s">
        <v>132</v>
      </c>
      <c r="G8" s="250" t="s">
        <v>133</v>
      </c>
      <c r="H8" s="251" t="s">
        <v>115</v>
      </c>
      <c r="I8" s="249">
        <v>1947</v>
      </c>
      <c r="J8" s="252">
        <v>12</v>
      </c>
      <c r="K8" s="250">
        <v>5</v>
      </c>
      <c r="L8" s="343" t="s">
        <v>134</v>
      </c>
      <c r="M8" s="251">
        <v>60</v>
      </c>
      <c r="N8" s="251" t="s">
        <v>182</v>
      </c>
      <c r="O8" s="253"/>
      <c r="P8" s="253"/>
      <c r="Q8" s="254">
        <v>44555</v>
      </c>
      <c r="R8" s="253"/>
      <c r="S8" s="255">
        <f t="shared" si="0"/>
        <v>500</v>
      </c>
      <c r="T8" s="236"/>
      <c r="U8" s="160"/>
      <c r="V8" s="160"/>
      <c r="W8" s="161"/>
      <c r="X8" s="162"/>
      <c r="Y8" s="163"/>
      <c r="Z8" s="164">
        <f>IF(OR(I8="",J8="",K8=""),"",DATEDIF(DATE(I8,J8,K8),データ!$J$1,"Y"))</f>
        <v>77</v>
      </c>
    </row>
    <row r="9" spans="1:28" s="45" customFormat="1" ht="19.95" customHeight="1" x14ac:dyDescent="0.45">
      <c r="A9" s="18" t="s">
        <v>169</v>
      </c>
      <c r="B9" s="247" t="s">
        <v>145</v>
      </c>
      <c r="C9" s="248"/>
      <c r="D9" s="249" t="s">
        <v>126</v>
      </c>
      <c r="E9" s="250" t="s">
        <v>146</v>
      </c>
      <c r="F9" s="249" t="s">
        <v>128</v>
      </c>
      <c r="G9" s="250" t="s">
        <v>166</v>
      </c>
      <c r="H9" s="251" t="s">
        <v>110</v>
      </c>
      <c r="I9" s="249">
        <v>1990</v>
      </c>
      <c r="J9" s="252">
        <v>1</v>
      </c>
      <c r="K9" s="250">
        <v>5</v>
      </c>
      <c r="L9" s="343"/>
      <c r="M9" s="251">
        <v>65</v>
      </c>
      <c r="N9" s="251" t="s">
        <v>182</v>
      </c>
      <c r="O9" s="253"/>
      <c r="P9" s="253"/>
      <c r="Q9" s="254">
        <v>44555</v>
      </c>
      <c r="R9" s="253"/>
      <c r="S9" s="255">
        <f t="shared" si="0"/>
        <v>500</v>
      </c>
      <c r="T9" s="236" t="s">
        <v>135</v>
      </c>
      <c r="U9" s="160" t="s">
        <v>137</v>
      </c>
      <c r="V9" s="160" t="s">
        <v>138</v>
      </c>
      <c r="W9" s="160"/>
      <c r="X9" s="162" t="s">
        <v>140</v>
      </c>
      <c r="Y9" s="163" t="s">
        <v>142</v>
      </c>
      <c r="Z9" s="164">
        <f>IF(OR(I9="",J9="",K9=""),"",DATEDIF(DATE(I9,J9,K9),データ!$J$1,"Y"))</f>
        <v>35</v>
      </c>
    </row>
    <row r="10" spans="1:28" ht="19.95" customHeight="1" thickBot="1" x14ac:dyDescent="0.5">
      <c r="A10" s="18" t="s">
        <v>169</v>
      </c>
      <c r="B10" s="256" t="s">
        <v>145</v>
      </c>
      <c r="C10" s="257">
        <v>508</v>
      </c>
      <c r="D10" s="258" t="s">
        <v>130</v>
      </c>
      <c r="E10" s="259" t="s">
        <v>147</v>
      </c>
      <c r="F10" s="258" t="s">
        <v>132</v>
      </c>
      <c r="G10" s="259" t="s">
        <v>167</v>
      </c>
      <c r="H10" s="260" t="s">
        <v>115</v>
      </c>
      <c r="I10" s="258">
        <v>1985</v>
      </c>
      <c r="J10" s="261">
        <v>6</v>
      </c>
      <c r="K10" s="259">
        <v>6</v>
      </c>
      <c r="L10" s="344"/>
      <c r="M10" s="260">
        <v>58</v>
      </c>
      <c r="N10" s="260" t="s">
        <v>182</v>
      </c>
      <c r="O10" s="262"/>
      <c r="P10" s="262"/>
      <c r="Q10" s="263">
        <v>44555</v>
      </c>
      <c r="R10" s="262"/>
      <c r="S10" s="264">
        <f t="shared" si="0"/>
        <v>500</v>
      </c>
      <c r="T10" s="237"/>
      <c r="U10" s="167"/>
      <c r="V10" s="167"/>
      <c r="W10" s="167"/>
      <c r="X10" s="168"/>
      <c r="Y10" s="169"/>
      <c r="Z10" s="170">
        <f>IF(OR(I10="",J10="",K10=""),"",DATEDIF(DATE(I10,J10,K10),データ!$J$1,"Y"))</f>
        <v>39</v>
      </c>
    </row>
    <row r="11" spans="1:28" s="124" customFormat="1" ht="16.2" x14ac:dyDescent="0.45">
      <c r="A11" s="123">
        <f>QUOTIENT(ROW(B11)-11,4)+1</f>
        <v>1</v>
      </c>
      <c r="B11" s="205"/>
      <c r="C11" s="206"/>
      <c r="D11" s="207"/>
      <c r="E11" s="208"/>
      <c r="F11" s="209"/>
      <c r="G11" s="210"/>
      <c r="H11" s="211"/>
      <c r="I11" s="209"/>
      <c r="J11" s="212"/>
      <c r="K11" s="210"/>
      <c r="L11" s="345"/>
      <c r="M11" s="211"/>
      <c r="N11" s="211" t="s">
        <v>182</v>
      </c>
      <c r="O11" s="213"/>
      <c r="P11" s="213"/>
      <c r="Q11" s="214"/>
      <c r="R11" s="213"/>
      <c r="S11" s="270" t="str">
        <f t="shared" si="0"/>
        <v/>
      </c>
      <c r="T11" s="265"/>
      <c r="U11" s="171"/>
      <c r="V11" s="171"/>
      <c r="W11" s="171"/>
      <c r="X11" s="172"/>
      <c r="Y11" s="173"/>
      <c r="Z11" s="174" t="str">
        <f>IF(OR(I11="",J11="",K11=""),"",DATEDIF(DATE(I11,J11,K11),データ!$J$1,"Y"))</f>
        <v/>
      </c>
    </row>
    <row r="12" spans="1:28" s="125" customFormat="1" ht="16.2" x14ac:dyDescent="0.45">
      <c r="A12" s="123">
        <f t="shared" ref="A12:A30" si="1">QUOTIENT(ROW(B12)-11,4)+1</f>
        <v>1</v>
      </c>
      <c r="B12" s="215"/>
      <c r="C12" s="216"/>
      <c r="D12" s="217"/>
      <c r="E12" s="218"/>
      <c r="F12" s="219"/>
      <c r="G12" s="220"/>
      <c r="H12" s="221"/>
      <c r="I12" s="219"/>
      <c r="J12" s="222"/>
      <c r="K12" s="220"/>
      <c r="L12" s="346"/>
      <c r="M12" s="221"/>
      <c r="N12" s="221" t="s">
        <v>182</v>
      </c>
      <c r="O12" s="223"/>
      <c r="P12" s="223"/>
      <c r="Q12" s="224"/>
      <c r="R12" s="223"/>
      <c r="S12" s="271" t="str">
        <f t="shared" si="0"/>
        <v/>
      </c>
      <c r="T12" s="266"/>
      <c r="U12" s="52"/>
      <c r="V12" s="52"/>
      <c r="W12" s="52"/>
      <c r="X12" s="117"/>
      <c r="Y12" s="118"/>
      <c r="Z12" s="165" t="str">
        <f>IF(OR(I12="",J12="",K12=""),"",DATEDIF(DATE(I12,J12,K12),データ!$J$1,"Y"))</f>
        <v/>
      </c>
    </row>
    <row r="13" spans="1:28" s="125" customFormat="1" ht="16.2" x14ac:dyDescent="0.45">
      <c r="A13" s="123">
        <f t="shared" si="1"/>
        <v>1</v>
      </c>
      <c r="B13" s="215"/>
      <c r="C13" s="216"/>
      <c r="D13" s="217"/>
      <c r="E13" s="218"/>
      <c r="F13" s="219"/>
      <c r="G13" s="220"/>
      <c r="H13" s="221"/>
      <c r="I13" s="219"/>
      <c r="J13" s="222"/>
      <c r="K13" s="220"/>
      <c r="L13" s="346"/>
      <c r="M13" s="221"/>
      <c r="N13" s="221" t="s">
        <v>182</v>
      </c>
      <c r="O13" s="223"/>
      <c r="P13" s="223"/>
      <c r="Q13" s="224"/>
      <c r="R13" s="223"/>
      <c r="S13" s="271" t="str">
        <f t="shared" si="0"/>
        <v/>
      </c>
      <c r="T13" s="266"/>
      <c r="U13" s="52"/>
      <c r="V13" s="52"/>
      <c r="W13" s="52"/>
      <c r="X13" s="117"/>
      <c r="Y13" s="118"/>
      <c r="Z13" s="165" t="str">
        <f>IF(OR(I13="",J13="",K13=""),"",DATEDIF(DATE(I13,J13,K13),データ!$J$1,"Y"))</f>
        <v/>
      </c>
    </row>
    <row r="14" spans="1:28" s="125" customFormat="1" ht="16.8" thickBot="1" x14ac:dyDescent="0.5">
      <c r="A14" s="123">
        <f t="shared" si="1"/>
        <v>1</v>
      </c>
      <c r="B14" s="225"/>
      <c r="C14" s="226"/>
      <c r="D14" s="227"/>
      <c r="E14" s="228"/>
      <c r="F14" s="229"/>
      <c r="G14" s="230"/>
      <c r="H14" s="231"/>
      <c r="I14" s="229"/>
      <c r="J14" s="232"/>
      <c r="K14" s="230"/>
      <c r="L14" s="347"/>
      <c r="M14" s="231"/>
      <c r="N14" s="231" t="s">
        <v>182</v>
      </c>
      <c r="O14" s="233"/>
      <c r="P14" s="233"/>
      <c r="Q14" s="234"/>
      <c r="R14" s="233"/>
      <c r="S14" s="272" t="str">
        <f t="shared" si="0"/>
        <v/>
      </c>
      <c r="T14" s="267"/>
      <c r="U14" s="53"/>
      <c r="V14" s="53"/>
      <c r="W14" s="53"/>
      <c r="X14" s="119"/>
      <c r="Y14" s="120"/>
      <c r="Z14" s="166" t="str">
        <f>IF(OR(I14="",J14="",K14=""),"",DATEDIF(DATE(I14,J14,K14),データ!$J$1,"Y"))</f>
        <v/>
      </c>
    </row>
    <row r="15" spans="1:28" s="125" customFormat="1" ht="16.2" x14ac:dyDescent="0.45">
      <c r="A15" s="123">
        <f t="shared" si="1"/>
        <v>2</v>
      </c>
      <c r="B15" s="205"/>
      <c r="C15" s="206"/>
      <c r="D15" s="207"/>
      <c r="E15" s="208"/>
      <c r="F15" s="209"/>
      <c r="G15" s="210"/>
      <c r="H15" s="211"/>
      <c r="I15" s="209"/>
      <c r="J15" s="212"/>
      <c r="K15" s="210"/>
      <c r="L15" s="345"/>
      <c r="M15" s="211"/>
      <c r="N15" s="211" t="s">
        <v>182</v>
      </c>
      <c r="O15" s="213"/>
      <c r="P15" s="213"/>
      <c r="Q15" s="214"/>
      <c r="R15" s="213"/>
      <c r="S15" s="270" t="str">
        <f t="shared" si="0"/>
        <v/>
      </c>
      <c r="T15" s="265"/>
      <c r="U15" s="171"/>
      <c r="V15" s="171"/>
      <c r="W15" s="171"/>
      <c r="X15" s="172"/>
      <c r="Y15" s="173"/>
      <c r="Z15" s="174" t="str">
        <f>IF(OR(I15="",J15="",K15=""),"",DATEDIF(DATE(I15,J15,K15),データ!$J$1,"Y"))</f>
        <v/>
      </c>
    </row>
    <row r="16" spans="1:28" s="125" customFormat="1" ht="16.2" x14ac:dyDescent="0.45">
      <c r="A16" s="123">
        <f t="shared" si="1"/>
        <v>2</v>
      </c>
      <c r="B16" s="215"/>
      <c r="C16" s="216"/>
      <c r="D16" s="217"/>
      <c r="E16" s="218"/>
      <c r="F16" s="219"/>
      <c r="G16" s="220"/>
      <c r="H16" s="221"/>
      <c r="I16" s="219"/>
      <c r="J16" s="222"/>
      <c r="K16" s="220"/>
      <c r="L16" s="346"/>
      <c r="M16" s="221"/>
      <c r="N16" s="221" t="s">
        <v>182</v>
      </c>
      <c r="O16" s="223"/>
      <c r="P16" s="223"/>
      <c r="Q16" s="224"/>
      <c r="R16" s="223"/>
      <c r="S16" s="271" t="str">
        <f t="shared" si="0"/>
        <v/>
      </c>
      <c r="T16" s="266"/>
      <c r="U16" s="52"/>
      <c r="V16" s="52"/>
      <c r="W16" s="52"/>
      <c r="X16" s="117"/>
      <c r="Y16" s="118"/>
      <c r="Z16" s="165" t="str">
        <f>IF(OR(I16="",J16="",K16=""),"",DATEDIF(DATE(I16,J16,K16),データ!$J$1,"Y"))</f>
        <v/>
      </c>
    </row>
    <row r="17" spans="1:26" s="125" customFormat="1" ht="16.2" x14ac:dyDescent="0.45">
      <c r="A17" s="123">
        <f t="shared" si="1"/>
        <v>2</v>
      </c>
      <c r="B17" s="215"/>
      <c r="C17" s="216"/>
      <c r="D17" s="217"/>
      <c r="E17" s="218"/>
      <c r="F17" s="219"/>
      <c r="G17" s="220"/>
      <c r="H17" s="221"/>
      <c r="I17" s="219"/>
      <c r="J17" s="222"/>
      <c r="K17" s="220"/>
      <c r="L17" s="346"/>
      <c r="M17" s="221"/>
      <c r="N17" s="221" t="s">
        <v>182</v>
      </c>
      <c r="O17" s="223"/>
      <c r="P17" s="223"/>
      <c r="Q17" s="224"/>
      <c r="R17" s="223"/>
      <c r="S17" s="271" t="str">
        <f t="shared" si="0"/>
        <v/>
      </c>
      <c r="T17" s="266"/>
      <c r="U17" s="52"/>
      <c r="V17" s="52"/>
      <c r="W17" s="52"/>
      <c r="X17" s="117"/>
      <c r="Y17" s="118"/>
      <c r="Z17" s="165" t="str">
        <f>IF(OR(I17="",J17="",K17=""),"",DATEDIF(DATE(I17,J17,K17),データ!$J$1,"Y"))</f>
        <v/>
      </c>
    </row>
    <row r="18" spans="1:26" s="125" customFormat="1" ht="16.8" thickBot="1" x14ac:dyDescent="0.5">
      <c r="A18" s="123">
        <f t="shared" si="1"/>
        <v>2</v>
      </c>
      <c r="B18" s="225"/>
      <c r="C18" s="226"/>
      <c r="D18" s="227"/>
      <c r="E18" s="228"/>
      <c r="F18" s="229"/>
      <c r="G18" s="230"/>
      <c r="H18" s="231"/>
      <c r="I18" s="229"/>
      <c r="J18" s="232"/>
      <c r="K18" s="230"/>
      <c r="L18" s="347"/>
      <c r="M18" s="231"/>
      <c r="N18" s="231" t="s">
        <v>182</v>
      </c>
      <c r="O18" s="233"/>
      <c r="P18" s="233"/>
      <c r="Q18" s="234"/>
      <c r="R18" s="233"/>
      <c r="S18" s="272" t="str">
        <f t="shared" si="0"/>
        <v/>
      </c>
      <c r="T18" s="267"/>
      <c r="U18" s="53"/>
      <c r="V18" s="53"/>
      <c r="W18" s="53"/>
      <c r="X18" s="119"/>
      <c r="Y18" s="120"/>
      <c r="Z18" s="166" t="str">
        <f>IF(OR(I18="",J18="",K18=""),"",DATEDIF(DATE(I18,J18,K18),データ!$J$1,"Y"))</f>
        <v/>
      </c>
    </row>
    <row r="19" spans="1:26" s="125" customFormat="1" ht="16.2" x14ac:dyDescent="0.45">
      <c r="A19" s="123">
        <f t="shared" si="1"/>
        <v>3</v>
      </c>
      <c r="B19" s="205"/>
      <c r="C19" s="206"/>
      <c r="D19" s="207"/>
      <c r="E19" s="208"/>
      <c r="F19" s="209"/>
      <c r="G19" s="210"/>
      <c r="H19" s="211"/>
      <c r="I19" s="209"/>
      <c r="J19" s="212"/>
      <c r="K19" s="210"/>
      <c r="L19" s="345"/>
      <c r="M19" s="211"/>
      <c r="N19" s="211" t="s">
        <v>182</v>
      </c>
      <c r="O19" s="213"/>
      <c r="P19" s="213"/>
      <c r="Q19" s="214"/>
      <c r="R19" s="213"/>
      <c r="S19" s="270" t="str">
        <f t="shared" si="0"/>
        <v/>
      </c>
      <c r="T19" s="265"/>
      <c r="U19" s="171"/>
      <c r="V19" s="171"/>
      <c r="W19" s="171"/>
      <c r="X19" s="172"/>
      <c r="Y19" s="173"/>
      <c r="Z19" s="174" t="str">
        <f>IF(OR(I19="",J19="",K19=""),"",DATEDIF(DATE(I19,J19,K19),データ!$J$1,"Y"))</f>
        <v/>
      </c>
    </row>
    <row r="20" spans="1:26" s="125" customFormat="1" ht="16.2" x14ac:dyDescent="0.45">
      <c r="A20" s="123">
        <f t="shared" si="1"/>
        <v>3</v>
      </c>
      <c r="B20" s="215"/>
      <c r="C20" s="216"/>
      <c r="D20" s="217"/>
      <c r="E20" s="218"/>
      <c r="F20" s="219"/>
      <c r="G20" s="220"/>
      <c r="H20" s="221"/>
      <c r="I20" s="219"/>
      <c r="J20" s="222"/>
      <c r="K20" s="220"/>
      <c r="L20" s="346"/>
      <c r="M20" s="221"/>
      <c r="N20" s="221" t="s">
        <v>182</v>
      </c>
      <c r="O20" s="223"/>
      <c r="P20" s="223"/>
      <c r="Q20" s="224"/>
      <c r="R20" s="223"/>
      <c r="S20" s="271" t="str">
        <f t="shared" si="0"/>
        <v/>
      </c>
      <c r="T20" s="266"/>
      <c r="U20" s="52"/>
      <c r="V20" s="52"/>
      <c r="W20" s="52"/>
      <c r="X20" s="117"/>
      <c r="Y20" s="118"/>
      <c r="Z20" s="165" t="str">
        <f>IF(OR(I20="",J20="",K20=""),"",DATEDIF(DATE(I20,J20,K20),データ!$J$1,"Y"))</f>
        <v/>
      </c>
    </row>
    <row r="21" spans="1:26" s="125" customFormat="1" ht="16.2" x14ac:dyDescent="0.45">
      <c r="A21" s="123">
        <f t="shared" si="1"/>
        <v>3</v>
      </c>
      <c r="B21" s="215"/>
      <c r="C21" s="216"/>
      <c r="D21" s="217"/>
      <c r="E21" s="218"/>
      <c r="F21" s="219"/>
      <c r="G21" s="220"/>
      <c r="H21" s="221"/>
      <c r="I21" s="219"/>
      <c r="J21" s="222"/>
      <c r="K21" s="220"/>
      <c r="L21" s="346"/>
      <c r="M21" s="221"/>
      <c r="N21" s="221" t="s">
        <v>182</v>
      </c>
      <c r="O21" s="223"/>
      <c r="P21" s="223"/>
      <c r="Q21" s="224"/>
      <c r="R21" s="223"/>
      <c r="S21" s="271" t="str">
        <f t="shared" si="0"/>
        <v/>
      </c>
      <c r="T21" s="266"/>
      <c r="U21" s="52"/>
      <c r="V21" s="52"/>
      <c r="W21" s="52"/>
      <c r="X21" s="117"/>
      <c r="Y21" s="118"/>
      <c r="Z21" s="165" t="str">
        <f>IF(OR(I21="",J21="",K21=""),"",DATEDIF(DATE(I21,J21,K21),データ!$J$1,"Y"))</f>
        <v/>
      </c>
    </row>
    <row r="22" spans="1:26" s="125" customFormat="1" ht="16.8" thickBot="1" x14ac:dyDescent="0.5">
      <c r="A22" s="123">
        <f t="shared" si="1"/>
        <v>3</v>
      </c>
      <c r="B22" s="225"/>
      <c r="C22" s="226"/>
      <c r="D22" s="227"/>
      <c r="E22" s="228"/>
      <c r="F22" s="229"/>
      <c r="G22" s="230"/>
      <c r="H22" s="231"/>
      <c r="I22" s="229"/>
      <c r="J22" s="232"/>
      <c r="K22" s="230"/>
      <c r="L22" s="347"/>
      <c r="M22" s="231"/>
      <c r="N22" s="231" t="s">
        <v>182</v>
      </c>
      <c r="O22" s="233"/>
      <c r="P22" s="233"/>
      <c r="Q22" s="234"/>
      <c r="R22" s="233"/>
      <c r="S22" s="272" t="str">
        <f t="shared" si="0"/>
        <v/>
      </c>
      <c r="T22" s="267"/>
      <c r="U22" s="53"/>
      <c r="V22" s="53"/>
      <c r="W22" s="53"/>
      <c r="X22" s="119"/>
      <c r="Y22" s="120"/>
      <c r="Z22" s="166" t="str">
        <f>IF(OR(I22="",J22="",K22=""),"",DATEDIF(DATE(I22,J22,K22),データ!$J$1,"Y"))</f>
        <v/>
      </c>
    </row>
    <row r="23" spans="1:26" s="125" customFormat="1" ht="16.2" x14ac:dyDescent="0.45">
      <c r="A23" s="123">
        <f t="shared" si="1"/>
        <v>4</v>
      </c>
      <c r="B23" s="205"/>
      <c r="C23" s="206"/>
      <c r="D23" s="207"/>
      <c r="E23" s="208"/>
      <c r="F23" s="209"/>
      <c r="G23" s="210"/>
      <c r="H23" s="211"/>
      <c r="I23" s="209"/>
      <c r="J23" s="212"/>
      <c r="K23" s="210"/>
      <c r="L23" s="345"/>
      <c r="M23" s="211"/>
      <c r="N23" s="211" t="s">
        <v>182</v>
      </c>
      <c r="O23" s="213"/>
      <c r="P23" s="213"/>
      <c r="Q23" s="214"/>
      <c r="R23" s="213"/>
      <c r="S23" s="270" t="str">
        <f t="shared" si="0"/>
        <v/>
      </c>
      <c r="T23" s="265"/>
      <c r="U23" s="171"/>
      <c r="V23" s="171"/>
      <c r="W23" s="171"/>
      <c r="X23" s="172"/>
      <c r="Y23" s="173"/>
      <c r="Z23" s="174" t="str">
        <f>IF(OR(I23="",J23="",K23=""),"",DATEDIF(DATE(I23,J23,K23),データ!$J$1,"Y"))</f>
        <v/>
      </c>
    </row>
    <row r="24" spans="1:26" s="125" customFormat="1" ht="16.2" x14ac:dyDescent="0.45">
      <c r="A24" s="123">
        <f t="shared" si="1"/>
        <v>4</v>
      </c>
      <c r="B24" s="215"/>
      <c r="C24" s="216"/>
      <c r="D24" s="217"/>
      <c r="E24" s="218"/>
      <c r="F24" s="219"/>
      <c r="G24" s="220"/>
      <c r="H24" s="221"/>
      <c r="I24" s="219"/>
      <c r="J24" s="222"/>
      <c r="K24" s="220"/>
      <c r="L24" s="346"/>
      <c r="M24" s="221"/>
      <c r="N24" s="221" t="s">
        <v>182</v>
      </c>
      <c r="O24" s="223"/>
      <c r="P24" s="223"/>
      <c r="Q24" s="224"/>
      <c r="R24" s="223"/>
      <c r="S24" s="271" t="str">
        <f t="shared" si="0"/>
        <v/>
      </c>
      <c r="T24" s="266"/>
      <c r="U24" s="52"/>
      <c r="V24" s="52"/>
      <c r="W24" s="52"/>
      <c r="X24" s="117"/>
      <c r="Y24" s="118"/>
      <c r="Z24" s="165" t="str">
        <f>IF(OR(I24="",J24="",K24=""),"",DATEDIF(DATE(I24,J24,K24),データ!$J$1,"Y"))</f>
        <v/>
      </c>
    </row>
    <row r="25" spans="1:26" s="125" customFormat="1" ht="16.2" x14ac:dyDescent="0.45">
      <c r="A25" s="123">
        <f t="shared" si="1"/>
        <v>4</v>
      </c>
      <c r="B25" s="215"/>
      <c r="C25" s="216"/>
      <c r="D25" s="217"/>
      <c r="E25" s="218"/>
      <c r="F25" s="219"/>
      <c r="G25" s="220"/>
      <c r="H25" s="221"/>
      <c r="I25" s="219"/>
      <c r="J25" s="222"/>
      <c r="K25" s="220"/>
      <c r="L25" s="346"/>
      <c r="M25" s="221"/>
      <c r="N25" s="221" t="s">
        <v>182</v>
      </c>
      <c r="O25" s="223"/>
      <c r="P25" s="223"/>
      <c r="Q25" s="224"/>
      <c r="R25" s="223"/>
      <c r="S25" s="271" t="str">
        <f t="shared" si="0"/>
        <v/>
      </c>
      <c r="T25" s="266"/>
      <c r="U25" s="52"/>
      <c r="V25" s="52"/>
      <c r="W25" s="52"/>
      <c r="X25" s="117"/>
      <c r="Y25" s="118"/>
      <c r="Z25" s="165" t="str">
        <f>IF(OR(I25="",J25="",K25=""),"",DATEDIF(DATE(I25,J25,K25),データ!$J$1,"Y"))</f>
        <v/>
      </c>
    </row>
    <row r="26" spans="1:26" s="125" customFormat="1" ht="16.8" thickBot="1" x14ac:dyDescent="0.5">
      <c r="A26" s="123">
        <f t="shared" si="1"/>
        <v>4</v>
      </c>
      <c r="B26" s="225"/>
      <c r="C26" s="226"/>
      <c r="D26" s="227"/>
      <c r="E26" s="228"/>
      <c r="F26" s="229"/>
      <c r="G26" s="230"/>
      <c r="H26" s="231"/>
      <c r="I26" s="229"/>
      <c r="J26" s="232"/>
      <c r="K26" s="230"/>
      <c r="L26" s="347"/>
      <c r="M26" s="231"/>
      <c r="N26" s="231" t="s">
        <v>182</v>
      </c>
      <c r="O26" s="233"/>
      <c r="P26" s="233"/>
      <c r="Q26" s="234"/>
      <c r="R26" s="233"/>
      <c r="S26" s="272" t="str">
        <f t="shared" si="0"/>
        <v/>
      </c>
      <c r="T26" s="267"/>
      <c r="U26" s="53"/>
      <c r="V26" s="53"/>
      <c r="W26" s="53"/>
      <c r="X26" s="119"/>
      <c r="Y26" s="120"/>
      <c r="Z26" s="166" t="str">
        <f>IF(OR(I26="",J26="",K26=""),"",DATEDIF(DATE(I26,J26,K26),データ!$J$1,"Y"))</f>
        <v/>
      </c>
    </row>
    <row r="27" spans="1:26" s="125" customFormat="1" ht="16.2" x14ac:dyDescent="0.45">
      <c r="A27" s="123">
        <f t="shared" si="1"/>
        <v>5</v>
      </c>
      <c r="B27" s="205"/>
      <c r="C27" s="206"/>
      <c r="D27" s="207"/>
      <c r="E27" s="208"/>
      <c r="F27" s="209"/>
      <c r="G27" s="210"/>
      <c r="H27" s="211"/>
      <c r="I27" s="209"/>
      <c r="J27" s="212"/>
      <c r="K27" s="210"/>
      <c r="L27" s="345"/>
      <c r="M27" s="211"/>
      <c r="N27" s="211" t="s">
        <v>182</v>
      </c>
      <c r="O27" s="213"/>
      <c r="P27" s="213"/>
      <c r="Q27" s="214"/>
      <c r="R27" s="213"/>
      <c r="S27" s="270" t="str">
        <f t="shared" si="0"/>
        <v/>
      </c>
      <c r="T27" s="265"/>
      <c r="U27" s="171"/>
      <c r="V27" s="171"/>
      <c r="W27" s="171"/>
      <c r="X27" s="172"/>
      <c r="Y27" s="173"/>
      <c r="Z27" s="174" t="str">
        <f>IF(OR(I27="",J27="",K27=""),"",DATEDIF(DATE(I27,J27,K27),データ!$J$1,"Y"))</f>
        <v/>
      </c>
    </row>
    <row r="28" spans="1:26" s="125" customFormat="1" ht="16.2" x14ac:dyDescent="0.45">
      <c r="A28" s="123">
        <f t="shared" si="1"/>
        <v>5</v>
      </c>
      <c r="B28" s="215"/>
      <c r="C28" s="216"/>
      <c r="D28" s="217"/>
      <c r="E28" s="218"/>
      <c r="F28" s="219"/>
      <c r="G28" s="220"/>
      <c r="H28" s="221"/>
      <c r="I28" s="219"/>
      <c r="J28" s="222"/>
      <c r="K28" s="220"/>
      <c r="L28" s="346"/>
      <c r="M28" s="221"/>
      <c r="N28" s="221" t="s">
        <v>182</v>
      </c>
      <c r="O28" s="223"/>
      <c r="P28" s="223"/>
      <c r="Q28" s="224"/>
      <c r="R28" s="223"/>
      <c r="S28" s="271" t="str">
        <f t="shared" si="0"/>
        <v/>
      </c>
      <c r="T28" s="266"/>
      <c r="U28" s="52"/>
      <c r="V28" s="52"/>
      <c r="W28" s="52"/>
      <c r="X28" s="117"/>
      <c r="Y28" s="118"/>
      <c r="Z28" s="165" t="str">
        <f>IF(OR(I28="",J28="",K28=""),"",DATEDIF(DATE(I28,J28,K28),データ!$J$1,"Y"))</f>
        <v/>
      </c>
    </row>
    <row r="29" spans="1:26" s="125" customFormat="1" ht="16.2" x14ac:dyDescent="0.45">
      <c r="A29" s="123">
        <f t="shared" si="1"/>
        <v>5</v>
      </c>
      <c r="B29" s="215"/>
      <c r="C29" s="216"/>
      <c r="D29" s="217"/>
      <c r="E29" s="218"/>
      <c r="F29" s="219"/>
      <c r="G29" s="220"/>
      <c r="H29" s="221"/>
      <c r="I29" s="219"/>
      <c r="J29" s="222"/>
      <c r="K29" s="220"/>
      <c r="L29" s="346"/>
      <c r="M29" s="221"/>
      <c r="N29" s="221" t="s">
        <v>182</v>
      </c>
      <c r="O29" s="223"/>
      <c r="P29" s="223"/>
      <c r="Q29" s="224"/>
      <c r="R29" s="223"/>
      <c r="S29" s="271" t="str">
        <f t="shared" si="0"/>
        <v/>
      </c>
      <c r="T29" s="266"/>
      <c r="U29" s="52"/>
      <c r="V29" s="52"/>
      <c r="W29" s="52"/>
      <c r="X29" s="117"/>
      <c r="Y29" s="118"/>
      <c r="Z29" s="165" t="str">
        <f>IF(OR(I29="",J29="",K29=""),"",DATEDIF(DATE(I29,J29,K29),データ!$J$1,"Y"))</f>
        <v/>
      </c>
    </row>
    <row r="30" spans="1:26" s="125" customFormat="1" ht="16.8" thickBot="1" x14ac:dyDescent="0.5">
      <c r="A30" s="123">
        <f t="shared" si="1"/>
        <v>5</v>
      </c>
      <c r="B30" s="225"/>
      <c r="C30" s="226"/>
      <c r="D30" s="227"/>
      <c r="E30" s="228"/>
      <c r="F30" s="229"/>
      <c r="G30" s="230"/>
      <c r="H30" s="231"/>
      <c r="I30" s="229"/>
      <c r="J30" s="232"/>
      <c r="K30" s="230"/>
      <c r="L30" s="347"/>
      <c r="M30" s="231"/>
      <c r="N30" s="231" t="s">
        <v>182</v>
      </c>
      <c r="O30" s="233"/>
      <c r="P30" s="233"/>
      <c r="Q30" s="234"/>
      <c r="R30" s="233"/>
      <c r="S30" s="272" t="str">
        <f t="shared" si="0"/>
        <v/>
      </c>
      <c r="T30" s="267"/>
      <c r="U30" s="53"/>
      <c r="V30" s="53"/>
      <c r="W30" s="53"/>
      <c r="X30" s="119"/>
      <c r="Y30" s="120"/>
      <c r="Z30" s="166" t="str">
        <f>IF(OR(I30="",J30="",K30=""),"",DATEDIF(DATE(I30,J30,K30),データ!$J$1,"Y"))</f>
        <v/>
      </c>
    </row>
    <row r="31" spans="1:26" ht="19.95" customHeight="1" x14ac:dyDescent="0.45">
      <c r="C31" s="27"/>
      <c r="D31" s="28"/>
      <c r="E31" s="28"/>
      <c r="F31" s="28"/>
      <c r="G31" s="28"/>
      <c r="O31" s="20"/>
      <c r="P31" s="20"/>
      <c r="Q31" s="40"/>
      <c r="R31" s="20" t="s">
        <v>152</v>
      </c>
      <c r="S31" s="192">
        <f>SUM(S11:S30)</f>
        <v>0</v>
      </c>
      <c r="T31" s="28"/>
      <c r="U31" s="29"/>
      <c r="Z31" s="43"/>
    </row>
    <row r="32" spans="1:26" x14ac:dyDescent="0.45">
      <c r="C32" s="36" t="s">
        <v>158</v>
      </c>
      <c r="O32" s="18"/>
      <c r="P32" s="18"/>
      <c r="R32" s="18"/>
      <c r="S32" s="18"/>
    </row>
  </sheetData>
  <sheetProtection algorithmName="SHA-512" hashValue="ufFPyj1aaNd3amVxPOu0JlYsY3YwVS3K9QeoVQ1+KfuDqQ6HfOcIixhxy4FzdfwlrVIfSBgiqV4WelzFcdlILg==" saltValue="kCinhZ/5OG5hucXMYhOgPw==" spinCount="100000" sheet="1" insertRows="0" selectLockedCells="1"/>
  <mergeCells count="16">
    <mergeCell ref="B5:B6"/>
    <mergeCell ref="J2:L2"/>
    <mergeCell ref="X2:Y2"/>
    <mergeCell ref="J3:L3"/>
    <mergeCell ref="T3:Y3"/>
    <mergeCell ref="C5:C6"/>
    <mergeCell ref="D5:E5"/>
    <mergeCell ref="F5:G5"/>
    <mergeCell ref="I5:K5"/>
    <mergeCell ref="L5:L6"/>
    <mergeCell ref="N5:N6"/>
    <mergeCell ref="T5:T6"/>
    <mergeCell ref="U5:U6"/>
    <mergeCell ref="V5:V6"/>
    <mergeCell ref="X5:X6"/>
    <mergeCell ref="Y5:Y6"/>
  </mergeCells>
  <phoneticPr fontId="2"/>
  <dataValidations count="6">
    <dataValidation type="list" imeMode="fullKatakana" allowBlank="1" showInputMessage="1" showErrorMessage="1" sqref="M7:M30" xr:uid="{9FBDCBF6-AECE-45AF-BF4C-16B9A3CF543E}">
      <formula1>"性別"</formula1>
    </dataValidation>
    <dataValidation type="list" allowBlank="1" showInputMessage="1" showErrorMessage="1" sqref="L7 L8:L30" xr:uid="{A119952D-3976-47DB-A73D-B446D4AFF74D}">
      <formula1>パラ区分</formula1>
    </dataValidation>
    <dataValidation type="list" allowBlank="1" showInputMessage="1" showErrorMessage="1" sqref="M7:M30 H7:H30" xr:uid="{E58A7161-1F8A-4928-8DC0-3054C2348E61}">
      <formula1>性別</formula1>
    </dataValidation>
    <dataValidation imeMode="disabled" allowBlank="1" showInputMessage="1" showErrorMessage="1" sqref="I7:K30 C7:C30 T7:T30 M7:M30 V7:Y30" xr:uid="{7E65C94E-27CC-4A53-8A7F-96158E8D3BE2}"/>
    <dataValidation imeMode="fullKatakana" allowBlank="1" showInputMessage="1" showErrorMessage="1" sqref="F7:G30" xr:uid="{03781A18-6B8A-4DE5-9188-3C75932A4ABA}"/>
    <dataValidation type="list" imeMode="fullKatakana" allowBlank="1" showInputMessage="1" showErrorMessage="1" sqref="H7:H30" xr:uid="{05DDF1C0-0523-4E7C-9761-F77EAAA0345C}">
      <formula1>性別</formula1>
    </dataValidation>
  </dataValidations>
  <pageMargins left="0.7" right="0.7" top="0.75" bottom="0.75" header="0.3" footer="0.3"/>
  <pageSetup paperSize="9" scale="51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16</vt:i4>
      </vt:variant>
    </vt:vector>
  </HeadingPairs>
  <TitlesOfParts>
    <vt:vector size="20" baseType="lpstr">
      <vt:lpstr>データ</vt:lpstr>
      <vt:lpstr>申込者情報</vt:lpstr>
      <vt:lpstr>個人戦選手</vt:lpstr>
      <vt:lpstr>団体戦選手</vt:lpstr>
      <vt:lpstr>個人戦選手!Print_Area</vt:lpstr>
      <vt:lpstr>申込者情報!Print_Area</vt:lpstr>
      <vt:lpstr>団体戦選手!Print_Area</vt:lpstr>
      <vt:lpstr>パラ区分</vt:lpstr>
      <vt:lpstr>ハンディ表</vt:lpstr>
      <vt:lpstr>距離</vt:lpstr>
      <vt:lpstr>個人リレー</vt:lpstr>
      <vt:lpstr>講習会</vt:lpstr>
      <vt:lpstr>性別</vt:lpstr>
      <vt:lpstr>団体No</vt:lpstr>
      <vt:lpstr>団体名</vt:lpstr>
      <vt:lpstr>艇種</vt:lpstr>
      <vt:lpstr>年齢ｶﾃｺﾞﾘｰ</vt:lpstr>
      <vt:lpstr>年齢区分</vt:lpstr>
      <vt:lpstr>部門</vt:lpstr>
      <vt:lpstr>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高橋愛</dc:creator>
  <cp:lastModifiedBy>愛 高橋</cp:lastModifiedBy>
  <cp:lastPrinted>2020-05-21T08:12:57Z</cp:lastPrinted>
  <dcterms:created xsi:type="dcterms:W3CDTF">2020-04-26T11:16:03Z</dcterms:created>
  <dcterms:modified xsi:type="dcterms:W3CDTF">2024-11-10T13:23:21Z</dcterms:modified>
</cp:coreProperties>
</file>